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rev\Documents\Hubic\Documents\SPELEO\FFS\"/>
    </mc:Choice>
  </mc:AlternateContent>
  <xr:revisionPtr revIDLastSave="0" documentId="13_ncr:1_{2194DE17-0BC2-433F-8007-53AEC0A97DFD}" xr6:coauthVersionLast="45" xr6:coauthVersionMax="45" xr10:uidLastSave="{00000000-0000-0000-0000-000000000000}"/>
  <bookViews>
    <workbookView xWindow="28680" yWindow="-120" windowWidth="19440" windowHeight="15000" tabRatio="777" xr2:uid="{00000000-000D-0000-FFFF-FFFF00000000}"/>
  </bookViews>
  <sheets>
    <sheet name="synthese France" sheetId="2" r:id="rId1"/>
    <sheet name="Aura" sheetId="3" r:id="rId2"/>
    <sheet name="BFC" sheetId="4" r:id="rId3"/>
    <sheet name="BPDL" sheetId="14" r:id="rId4"/>
    <sheet name="Centre" sheetId="5" r:id="rId5"/>
    <sheet name="Corse" sheetId="6" r:id="rId6"/>
    <sheet name="HDF" sheetId="9" r:id="rId7"/>
    <sheet name="IDF &amp; DOM TOM" sheetId="8" r:id="rId8"/>
    <sheet name="GE" sheetId="7" r:id="rId9"/>
    <sheet name="Nor" sheetId="10" r:id="rId10"/>
    <sheet name="NA" sheetId="11" r:id="rId11"/>
    <sheet name="OCC" sheetId="12" r:id="rId12"/>
    <sheet name="PACA" sheetId="13" r:id="rId1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2" l="1"/>
  <c r="D48" i="2"/>
  <c r="D49" i="2"/>
  <c r="D50" i="2"/>
  <c r="D51" i="2"/>
  <c r="D52" i="2"/>
  <c r="D46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25" i="2"/>
  <c r="D19" i="2"/>
  <c r="D18" i="2"/>
  <c r="D5" i="2"/>
  <c r="D6" i="2"/>
  <c r="D7" i="2"/>
  <c r="D8" i="2"/>
  <c r="D9" i="2"/>
  <c r="D10" i="2"/>
  <c r="D11" i="2"/>
  <c r="D12" i="2"/>
  <c r="D13" i="2"/>
  <c r="D14" i="2"/>
  <c r="D15" i="2"/>
  <c r="D16" i="2"/>
  <c r="D4" i="2"/>
  <c r="J46" i="14" l="1"/>
  <c r="J5" i="14"/>
  <c r="J6" i="14"/>
  <c r="J7" i="14"/>
  <c r="J8" i="14"/>
  <c r="J9" i="14"/>
  <c r="J10" i="14"/>
  <c r="J11" i="14"/>
  <c r="J12" i="14"/>
  <c r="J13" i="14"/>
  <c r="J14" i="14"/>
  <c r="J15" i="14"/>
  <c r="J16" i="14"/>
  <c r="J18" i="14"/>
  <c r="J19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7" i="14"/>
  <c r="J48" i="14"/>
  <c r="J49" i="14"/>
  <c r="J50" i="14"/>
  <c r="J51" i="14"/>
  <c r="J52" i="14"/>
  <c r="J4" i="14"/>
  <c r="G10" i="2" l="1"/>
  <c r="G14" i="2"/>
  <c r="G17" i="2"/>
  <c r="G20" i="2"/>
  <c r="G21" i="2"/>
  <c r="G22" i="2"/>
  <c r="G23" i="2"/>
  <c r="G24" i="2"/>
  <c r="G25" i="2"/>
  <c r="G26" i="2"/>
  <c r="G28" i="2"/>
  <c r="G29" i="2"/>
  <c r="G30" i="2"/>
  <c r="G32" i="2"/>
  <c r="G33" i="2"/>
  <c r="G34" i="2"/>
  <c r="G36" i="2"/>
  <c r="G37" i="2"/>
  <c r="G38" i="2"/>
  <c r="G40" i="2"/>
  <c r="G41" i="2"/>
  <c r="G42" i="2"/>
  <c r="G44" i="2"/>
  <c r="G45" i="2"/>
  <c r="G46" i="2"/>
  <c r="G48" i="2"/>
  <c r="G49" i="2"/>
  <c r="G50" i="2"/>
  <c r="G52" i="2"/>
  <c r="G4" i="2"/>
  <c r="G5" i="2"/>
  <c r="G6" i="2"/>
  <c r="G7" i="2"/>
  <c r="G8" i="2"/>
  <c r="G9" i="2"/>
  <c r="G11" i="2"/>
  <c r="G12" i="2"/>
  <c r="G13" i="2"/>
  <c r="G15" i="2"/>
  <c r="G16" i="2"/>
  <c r="G18" i="2"/>
  <c r="G19" i="2"/>
  <c r="G27" i="2"/>
  <c r="G31" i="2"/>
  <c r="G35" i="2"/>
  <c r="G39" i="2"/>
  <c r="G43" i="2"/>
  <c r="G47" i="2"/>
  <c r="G51" i="2"/>
  <c r="O17" i="2" l="1"/>
  <c r="O20" i="2"/>
  <c r="O21" i="2"/>
  <c r="O22" i="2"/>
  <c r="O23" i="2"/>
  <c r="O24" i="2"/>
  <c r="M17" i="2"/>
  <c r="M20" i="2"/>
  <c r="M21" i="2"/>
  <c r="M22" i="2"/>
  <c r="M23" i="2"/>
  <c r="M24" i="2"/>
  <c r="L17" i="2"/>
  <c r="L20" i="2"/>
  <c r="L21" i="2"/>
  <c r="L22" i="2"/>
  <c r="L23" i="2"/>
  <c r="L24" i="2"/>
  <c r="H17" i="2"/>
  <c r="H18" i="2"/>
  <c r="H20" i="2"/>
  <c r="H21" i="2"/>
  <c r="H22" i="2"/>
  <c r="H23" i="2"/>
  <c r="H24" i="2"/>
  <c r="F17" i="2"/>
  <c r="F20" i="2"/>
  <c r="F21" i="2"/>
  <c r="F22" i="2"/>
  <c r="F23" i="2"/>
  <c r="F24" i="2"/>
  <c r="I46" i="14" l="1"/>
  <c r="K21" i="2" l="1"/>
  <c r="H45" i="8"/>
  <c r="K45" i="2" s="1"/>
  <c r="J21" i="2"/>
  <c r="L52" i="12"/>
  <c r="O52" i="2" s="1"/>
  <c r="L51" i="12"/>
  <c r="O51" i="2" s="1"/>
  <c r="L50" i="12"/>
  <c r="O50" i="2" s="1"/>
  <c r="L49" i="12"/>
  <c r="O49" i="2" s="1"/>
  <c r="L48" i="12"/>
  <c r="O48" i="2" s="1"/>
  <c r="L47" i="12"/>
  <c r="O47" i="2" s="1"/>
  <c r="L46" i="12"/>
  <c r="O46" i="2" s="1"/>
  <c r="L5" i="12"/>
  <c r="O5" i="2" s="1"/>
  <c r="L6" i="12"/>
  <c r="O6" i="2" s="1"/>
  <c r="L7" i="12"/>
  <c r="O7" i="2" s="1"/>
  <c r="L8" i="12"/>
  <c r="O8" i="2" s="1"/>
  <c r="L9" i="12"/>
  <c r="O9" i="2" s="1"/>
  <c r="L10" i="12"/>
  <c r="O10" i="2" s="1"/>
  <c r="L11" i="12"/>
  <c r="O11" i="2" s="1"/>
  <c r="L12" i="12"/>
  <c r="O12" i="2" s="1"/>
  <c r="L13" i="12"/>
  <c r="O13" i="2" s="1"/>
  <c r="L14" i="12"/>
  <c r="O14" i="2" s="1"/>
  <c r="L15" i="12"/>
  <c r="O15" i="2" s="1"/>
  <c r="L16" i="12"/>
  <c r="O16" i="2" s="1"/>
  <c r="L18" i="12"/>
  <c r="O18" i="2" s="1"/>
  <c r="L19" i="12"/>
  <c r="O19" i="2" s="1"/>
  <c r="L25" i="12"/>
  <c r="O25" i="2" s="1"/>
  <c r="L26" i="12"/>
  <c r="O26" i="2" s="1"/>
  <c r="L27" i="12"/>
  <c r="O27" i="2" s="1"/>
  <c r="L28" i="12"/>
  <c r="O28" i="2" s="1"/>
  <c r="L29" i="12"/>
  <c r="O29" i="2" s="1"/>
  <c r="L30" i="12"/>
  <c r="O30" i="2" s="1"/>
  <c r="L31" i="12"/>
  <c r="O31" i="2" s="1"/>
  <c r="L32" i="12"/>
  <c r="O32" i="2" s="1"/>
  <c r="L33" i="12"/>
  <c r="O33" i="2" s="1"/>
  <c r="L34" i="12"/>
  <c r="O34" i="2" s="1"/>
  <c r="L35" i="12"/>
  <c r="O35" i="2" s="1"/>
  <c r="L36" i="12"/>
  <c r="O36" i="2" s="1"/>
  <c r="L37" i="12"/>
  <c r="O37" i="2" s="1"/>
  <c r="L38" i="12"/>
  <c r="O38" i="2" s="1"/>
  <c r="L39" i="12"/>
  <c r="O39" i="2" s="1"/>
  <c r="L40" i="12"/>
  <c r="O40" i="2" s="1"/>
  <c r="L41" i="12"/>
  <c r="O41" i="2" s="1"/>
  <c r="L42" i="12"/>
  <c r="O42" i="2" s="1"/>
  <c r="L43" i="12"/>
  <c r="O43" i="2" s="1"/>
  <c r="L44" i="12"/>
  <c r="O44" i="2" s="1"/>
  <c r="L45" i="12"/>
  <c r="O45" i="2" s="1"/>
  <c r="L4" i="12"/>
  <c r="O4" i="2" s="1"/>
  <c r="K17" i="2" l="1"/>
  <c r="K20" i="2"/>
  <c r="K22" i="2"/>
  <c r="K23" i="2"/>
  <c r="K24" i="2"/>
  <c r="K31" i="2"/>
  <c r="H35" i="8"/>
  <c r="K35" i="2" s="1"/>
  <c r="K48" i="2" l="1"/>
  <c r="K49" i="2"/>
  <c r="K52" i="2"/>
  <c r="J9" i="2"/>
  <c r="J12" i="2"/>
  <c r="J13" i="2"/>
  <c r="J17" i="2"/>
  <c r="J18" i="2"/>
  <c r="J19" i="2"/>
  <c r="J20" i="2"/>
  <c r="J22" i="2"/>
  <c r="J23" i="2"/>
  <c r="J24" i="2"/>
  <c r="J27" i="2"/>
  <c r="J28" i="2"/>
  <c r="J34" i="2"/>
  <c r="J38" i="2"/>
  <c r="J42" i="2"/>
  <c r="P6" i="2"/>
  <c r="P7" i="2"/>
  <c r="P10" i="2"/>
  <c r="P11" i="2"/>
  <c r="P14" i="2"/>
  <c r="P15" i="2"/>
  <c r="P17" i="2"/>
  <c r="P19" i="2"/>
  <c r="P20" i="2"/>
  <c r="P21" i="2"/>
  <c r="P22" i="2"/>
  <c r="P23" i="2"/>
  <c r="P24" i="2"/>
  <c r="N17" i="2"/>
  <c r="N18" i="2"/>
  <c r="N19" i="2"/>
  <c r="N20" i="2"/>
  <c r="N21" i="2"/>
  <c r="N22" i="2"/>
  <c r="N23" i="2"/>
  <c r="N24" i="2"/>
  <c r="N26" i="2"/>
  <c r="N27" i="2"/>
  <c r="N30" i="2"/>
  <c r="N31" i="2"/>
  <c r="N34" i="2"/>
  <c r="N35" i="2"/>
  <c r="N38" i="2"/>
  <c r="N39" i="2"/>
  <c r="N42" i="2"/>
  <c r="N43" i="2"/>
  <c r="N46" i="2"/>
  <c r="N50" i="2"/>
  <c r="N51" i="2"/>
  <c r="N4" i="2"/>
  <c r="G5" i="11"/>
  <c r="N5" i="2" s="1"/>
  <c r="G6" i="11"/>
  <c r="N6" i="2" s="1"/>
  <c r="G8" i="11"/>
  <c r="N8" i="2" s="1"/>
  <c r="G9" i="11"/>
  <c r="N9" i="2" s="1"/>
  <c r="G10" i="11"/>
  <c r="N10" i="2" s="1"/>
  <c r="G11" i="11"/>
  <c r="N11" i="2" s="1"/>
  <c r="G12" i="11"/>
  <c r="N12" i="2" s="1"/>
  <c r="G13" i="11"/>
  <c r="N13" i="2" s="1"/>
  <c r="G14" i="11"/>
  <c r="N14" i="2" s="1"/>
  <c r="G15" i="11"/>
  <c r="N15" i="2" s="1"/>
  <c r="G16" i="11"/>
  <c r="N16" i="2" s="1"/>
  <c r="G18" i="11"/>
  <c r="G19" i="11"/>
  <c r="G25" i="11"/>
  <c r="N25" i="2" s="1"/>
  <c r="G26" i="11"/>
  <c r="G27" i="11"/>
  <c r="G28" i="11"/>
  <c r="N28" i="2" s="1"/>
  <c r="G29" i="11"/>
  <c r="N29" i="2" s="1"/>
  <c r="G30" i="11"/>
  <c r="G31" i="11"/>
  <c r="G32" i="11"/>
  <c r="N32" i="2" s="1"/>
  <c r="G33" i="11"/>
  <c r="N33" i="2" s="1"/>
  <c r="G34" i="11"/>
  <c r="G35" i="11"/>
  <c r="G36" i="11"/>
  <c r="N36" i="2" s="1"/>
  <c r="G37" i="11"/>
  <c r="N37" i="2" s="1"/>
  <c r="G38" i="11"/>
  <c r="G39" i="11"/>
  <c r="G40" i="11"/>
  <c r="N40" i="2" s="1"/>
  <c r="G41" i="11"/>
  <c r="N41" i="2" s="1"/>
  <c r="G42" i="11"/>
  <c r="G43" i="11"/>
  <c r="G44" i="11"/>
  <c r="N44" i="2" s="1"/>
  <c r="G45" i="11"/>
  <c r="N45" i="2" s="1"/>
  <c r="G4" i="11"/>
  <c r="E17" i="2"/>
  <c r="E20" i="2"/>
  <c r="E21" i="2"/>
  <c r="E22" i="2"/>
  <c r="E23" i="2"/>
  <c r="E24" i="2"/>
  <c r="G5" i="13"/>
  <c r="G6" i="13"/>
  <c r="G7" i="13"/>
  <c r="G8" i="13"/>
  <c r="P8" i="2" s="1"/>
  <c r="G9" i="13"/>
  <c r="P9" i="2" s="1"/>
  <c r="G10" i="13"/>
  <c r="G11" i="13"/>
  <c r="G12" i="13"/>
  <c r="P12" i="2" s="1"/>
  <c r="G13" i="13"/>
  <c r="P13" i="2" s="1"/>
  <c r="G14" i="13"/>
  <c r="G15" i="13"/>
  <c r="G16" i="13"/>
  <c r="P16" i="2" s="1"/>
  <c r="G18" i="13"/>
  <c r="P18" i="2" s="1"/>
  <c r="G19" i="13"/>
  <c r="G25" i="13"/>
  <c r="P25" i="2" s="1"/>
  <c r="G26" i="13"/>
  <c r="P26" i="2" s="1"/>
  <c r="G27" i="13"/>
  <c r="P27" i="2" s="1"/>
  <c r="G28" i="13"/>
  <c r="P28" i="2" s="1"/>
  <c r="G29" i="13"/>
  <c r="P29" i="2" s="1"/>
  <c r="G30" i="13"/>
  <c r="P30" i="2" s="1"/>
  <c r="G31" i="13"/>
  <c r="P31" i="2" s="1"/>
  <c r="G32" i="13"/>
  <c r="P32" i="2" s="1"/>
  <c r="G33" i="13"/>
  <c r="P33" i="2" s="1"/>
  <c r="G34" i="13"/>
  <c r="P34" i="2" s="1"/>
  <c r="G35" i="13"/>
  <c r="P35" i="2" s="1"/>
  <c r="G36" i="13"/>
  <c r="P36" i="2" s="1"/>
  <c r="G37" i="13"/>
  <c r="P37" i="2" s="1"/>
  <c r="G38" i="13"/>
  <c r="P38" i="2" s="1"/>
  <c r="G39" i="13"/>
  <c r="P39" i="2" s="1"/>
  <c r="G40" i="13"/>
  <c r="P40" i="2" s="1"/>
  <c r="G41" i="13"/>
  <c r="P41" i="2" s="1"/>
  <c r="G42" i="13"/>
  <c r="P42" i="2" s="1"/>
  <c r="G43" i="13"/>
  <c r="P43" i="2" s="1"/>
  <c r="G44" i="13"/>
  <c r="P44" i="2" s="1"/>
  <c r="G45" i="13"/>
  <c r="P45" i="2" s="1"/>
  <c r="G46" i="13"/>
  <c r="P46" i="2" s="1"/>
  <c r="G47" i="13"/>
  <c r="P47" i="2" s="1"/>
  <c r="G48" i="13"/>
  <c r="P48" i="2" s="1"/>
  <c r="G49" i="13"/>
  <c r="P49" i="2" s="1"/>
  <c r="G50" i="13"/>
  <c r="P50" i="2" s="1"/>
  <c r="G51" i="13"/>
  <c r="P51" i="2" s="1"/>
  <c r="G52" i="13"/>
  <c r="P52" i="2" s="1"/>
  <c r="G4" i="13"/>
  <c r="P4" i="2" s="1"/>
  <c r="G52" i="11"/>
  <c r="N52" i="2" s="1"/>
  <c r="G48" i="11"/>
  <c r="N48" i="2" s="1"/>
  <c r="G49" i="11"/>
  <c r="N49" i="2" s="1"/>
  <c r="G50" i="11"/>
  <c r="G51" i="11"/>
  <c r="G47" i="11"/>
  <c r="N47" i="2" s="1"/>
  <c r="G46" i="11"/>
  <c r="G52" i="10"/>
  <c r="M52" i="2" s="1"/>
  <c r="G48" i="10"/>
  <c r="M48" i="2" s="1"/>
  <c r="G49" i="10"/>
  <c r="M49" i="2" s="1"/>
  <c r="G50" i="10"/>
  <c r="M50" i="2" s="1"/>
  <c r="G51" i="10"/>
  <c r="M51" i="2" s="1"/>
  <c r="G47" i="10"/>
  <c r="M47" i="2" s="1"/>
  <c r="G46" i="10"/>
  <c r="M46" i="2" s="1"/>
  <c r="G5" i="10"/>
  <c r="M5" i="2" s="1"/>
  <c r="G6" i="10"/>
  <c r="M6" i="2" s="1"/>
  <c r="G7" i="10"/>
  <c r="M7" i="2" s="1"/>
  <c r="G8" i="10"/>
  <c r="M8" i="2" s="1"/>
  <c r="G9" i="10"/>
  <c r="M9" i="2" s="1"/>
  <c r="G10" i="10"/>
  <c r="M10" i="2" s="1"/>
  <c r="G11" i="10"/>
  <c r="M11" i="2" s="1"/>
  <c r="G12" i="10"/>
  <c r="M12" i="2" s="1"/>
  <c r="G13" i="10"/>
  <c r="M13" i="2" s="1"/>
  <c r="G14" i="10"/>
  <c r="M14" i="2" s="1"/>
  <c r="G15" i="10"/>
  <c r="M15" i="2" s="1"/>
  <c r="G16" i="10"/>
  <c r="M16" i="2" s="1"/>
  <c r="G18" i="10"/>
  <c r="M18" i="2" s="1"/>
  <c r="G19" i="10"/>
  <c r="M19" i="2" s="1"/>
  <c r="G25" i="10"/>
  <c r="M25" i="2" s="1"/>
  <c r="G26" i="10"/>
  <c r="M26" i="2" s="1"/>
  <c r="G27" i="10"/>
  <c r="M27" i="2" s="1"/>
  <c r="G28" i="10"/>
  <c r="M28" i="2" s="1"/>
  <c r="G29" i="10"/>
  <c r="M29" i="2" s="1"/>
  <c r="G30" i="10"/>
  <c r="M30" i="2" s="1"/>
  <c r="G31" i="10"/>
  <c r="M31" i="2" s="1"/>
  <c r="G32" i="10"/>
  <c r="M32" i="2" s="1"/>
  <c r="G33" i="10"/>
  <c r="M33" i="2" s="1"/>
  <c r="G34" i="10"/>
  <c r="M34" i="2" s="1"/>
  <c r="G35" i="10"/>
  <c r="M35" i="2" s="1"/>
  <c r="G36" i="10"/>
  <c r="M36" i="2" s="1"/>
  <c r="G37" i="10"/>
  <c r="M37" i="2" s="1"/>
  <c r="G38" i="10"/>
  <c r="M38" i="2" s="1"/>
  <c r="G39" i="10"/>
  <c r="M39" i="2" s="1"/>
  <c r="G40" i="10"/>
  <c r="M40" i="2" s="1"/>
  <c r="G41" i="10"/>
  <c r="M41" i="2" s="1"/>
  <c r="G42" i="10"/>
  <c r="M42" i="2" s="1"/>
  <c r="G43" i="10"/>
  <c r="M43" i="2" s="1"/>
  <c r="G44" i="10"/>
  <c r="M44" i="2" s="1"/>
  <c r="G45" i="10"/>
  <c r="M45" i="2" s="1"/>
  <c r="G4" i="10"/>
  <c r="M4" i="2" s="1"/>
  <c r="H47" i="8"/>
  <c r="K47" i="2" s="1"/>
  <c r="H48" i="8"/>
  <c r="H49" i="8"/>
  <c r="H50" i="8"/>
  <c r="K50" i="2" s="1"/>
  <c r="H51" i="8"/>
  <c r="K51" i="2" s="1"/>
  <c r="H52" i="8"/>
  <c r="H46" i="8"/>
  <c r="K46" i="2" s="1"/>
  <c r="H9" i="8"/>
  <c r="K9" i="2" s="1"/>
  <c r="H10" i="8"/>
  <c r="K10" i="2" s="1"/>
  <c r="H11" i="8"/>
  <c r="K11" i="2" s="1"/>
  <c r="H12" i="8"/>
  <c r="K12" i="2" s="1"/>
  <c r="H13" i="8"/>
  <c r="K13" i="2" s="1"/>
  <c r="H14" i="8"/>
  <c r="K14" i="2" s="1"/>
  <c r="H18" i="8"/>
  <c r="K18" i="2" s="1"/>
  <c r="H19" i="8"/>
  <c r="K19" i="2" s="1"/>
  <c r="H25" i="8"/>
  <c r="K25" i="2" s="1"/>
  <c r="H26" i="8"/>
  <c r="K26" i="2" s="1"/>
  <c r="H27" i="8"/>
  <c r="K27" i="2" s="1"/>
  <c r="H28" i="8"/>
  <c r="K28" i="2" s="1"/>
  <c r="H32" i="8"/>
  <c r="K32" i="2" s="1"/>
  <c r="H33" i="8"/>
  <c r="K33" i="2" s="1"/>
  <c r="H34" i="8"/>
  <c r="K34" i="2" s="1"/>
  <c r="H36" i="8"/>
  <c r="K36" i="2" s="1"/>
  <c r="H38" i="8"/>
  <c r="K38" i="2" s="1"/>
  <c r="H39" i="8"/>
  <c r="K39" i="2" s="1"/>
  <c r="H40" i="8"/>
  <c r="K40" i="2" s="1"/>
  <c r="H41" i="8"/>
  <c r="K41" i="2" s="1"/>
  <c r="H42" i="8"/>
  <c r="K42" i="2" s="1"/>
  <c r="H43" i="8"/>
  <c r="K43" i="2" s="1"/>
  <c r="H44" i="8"/>
  <c r="K44" i="2" s="1"/>
  <c r="H46" i="9"/>
  <c r="J46" i="2" s="1"/>
  <c r="H47" i="9"/>
  <c r="J47" i="2" s="1"/>
  <c r="H48" i="9"/>
  <c r="J48" i="2" s="1"/>
  <c r="H49" i="9"/>
  <c r="J49" i="2" s="1"/>
  <c r="H50" i="9"/>
  <c r="J50" i="2" s="1"/>
  <c r="H51" i="9"/>
  <c r="J51" i="2" s="1"/>
  <c r="H52" i="9"/>
  <c r="J52" i="2" s="1"/>
  <c r="H5" i="9"/>
  <c r="H6" i="9"/>
  <c r="H7" i="9"/>
  <c r="H8" i="9"/>
  <c r="H9" i="9"/>
  <c r="H10" i="9"/>
  <c r="J10" i="2" s="1"/>
  <c r="H11" i="9"/>
  <c r="J11" i="2" s="1"/>
  <c r="H12" i="9"/>
  <c r="H13" i="9"/>
  <c r="H14" i="9"/>
  <c r="J14" i="2" s="1"/>
  <c r="H15" i="9"/>
  <c r="H16" i="9"/>
  <c r="H18" i="9"/>
  <c r="H19" i="9"/>
  <c r="H25" i="9"/>
  <c r="J25" i="2" s="1"/>
  <c r="H26" i="9"/>
  <c r="J26" i="2" s="1"/>
  <c r="H27" i="9"/>
  <c r="H28" i="9"/>
  <c r="H29" i="9"/>
  <c r="H30" i="9"/>
  <c r="H31" i="9"/>
  <c r="J31" i="2" s="1"/>
  <c r="H32" i="9"/>
  <c r="J32" i="2" s="1"/>
  <c r="H33" i="9"/>
  <c r="J33" i="2" s="1"/>
  <c r="H34" i="9"/>
  <c r="H35" i="9"/>
  <c r="J35" i="2" s="1"/>
  <c r="H36" i="9"/>
  <c r="J36" i="2" s="1"/>
  <c r="H37" i="9"/>
  <c r="J37" i="2" s="1"/>
  <c r="H38" i="9"/>
  <c r="H39" i="9"/>
  <c r="J39" i="2" s="1"/>
  <c r="H40" i="9"/>
  <c r="J40" i="2" s="1"/>
  <c r="H41" i="9"/>
  <c r="J41" i="2" s="1"/>
  <c r="H42" i="9"/>
  <c r="H43" i="9"/>
  <c r="J43" i="2" s="1"/>
  <c r="H44" i="9"/>
  <c r="J44" i="2" s="1"/>
  <c r="H45" i="9"/>
  <c r="J45" i="2" s="1"/>
  <c r="H4" i="9"/>
  <c r="F5" i="6"/>
  <c r="I5" i="2" s="1"/>
  <c r="F6" i="6"/>
  <c r="I6" i="2" s="1"/>
  <c r="F7" i="6"/>
  <c r="I7" i="2" s="1"/>
  <c r="F8" i="6"/>
  <c r="I8" i="2" s="1"/>
  <c r="F9" i="6"/>
  <c r="I9" i="2" s="1"/>
  <c r="F10" i="6"/>
  <c r="I10" i="2" s="1"/>
  <c r="F11" i="6"/>
  <c r="I11" i="2" s="1"/>
  <c r="F12" i="6"/>
  <c r="I12" i="2" s="1"/>
  <c r="F13" i="6"/>
  <c r="I13" i="2" s="1"/>
  <c r="F14" i="6"/>
  <c r="I14" i="2" s="1"/>
  <c r="F15" i="6"/>
  <c r="I15" i="2" s="1"/>
  <c r="F16" i="6"/>
  <c r="I16" i="2" s="1"/>
  <c r="F17" i="6"/>
  <c r="I17" i="2" s="1"/>
  <c r="F18" i="6"/>
  <c r="I18" i="2" s="1"/>
  <c r="F19" i="6"/>
  <c r="I19" i="2" s="1"/>
  <c r="F20" i="6"/>
  <c r="I20" i="2" s="1"/>
  <c r="F21" i="6"/>
  <c r="I21" i="2" s="1"/>
  <c r="F22" i="6"/>
  <c r="I22" i="2" s="1"/>
  <c r="F23" i="6"/>
  <c r="I23" i="2" s="1"/>
  <c r="F24" i="6"/>
  <c r="I24" i="2" s="1"/>
  <c r="F25" i="6"/>
  <c r="I25" i="2" s="1"/>
  <c r="F26" i="6"/>
  <c r="I26" i="2" s="1"/>
  <c r="F27" i="6"/>
  <c r="I27" i="2" s="1"/>
  <c r="F28" i="6"/>
  <c r="I28" i="2" s="1"/>
  <c r="F29" i="6"/>
  <c r="I29" i="2" s="1"/>
  <c r="F30" i="6"/>
  <c r="I30" i="2" s="1"/>
  <c r="F31" i="6"/>
  <c r="I31" i="2" s="1"/>
  <c r="F32" i="6"/>
  <c r="I32" i="2" s="1"/>
  <c r="F33" i="6"/>
  <c r="I33" i="2" s="1"/>
  <c r="F34" i="6"/>
  <c r="I34" i="2" s="1"/>
  <c r="F35" i="6"/>
  <c r="I35" i="2" s="1"/>
  <c r="F36" i="6"/>
  <c r="I36" i="2" s="1"/>
  <c r="F37" i="6"/>
  <c r="I37" i="2" s="1"/>
  <c r="F38" i="6"/>
  <c r="I38" i="2" s="1"/>
  <c r="F39" i="6"/>
  <c r="I39" i="2" s="1"/>
  <c r="F40" i="6"/>
  <c r="I40" i="2" s="1"/>
  <c r="F41" i="6"/>
  <c r="I41" i="2" s="1"/>
  <c r="F42" i="6"/>
  <c r="I42" i="2" s="1"/>
  <c r="F43" i="6"/>
  <c r="I43" i="2" s="1"/>
  <c r="F44" i="6"/>
  <c r="I44" i="2" s="1"/>
  <c r="F45" i="6"/>
  <c r="I45" i="2" s="1"/>
  <c r="F46" i="6"/>
  <c r="I46" i="2" s="1"/>
  <c r="F47" i="6"/>
  <c r="I47" i="2" s="1"/>
  <c r="F48" i="6"/>
  <c r="I48" i="2" s="1"/>
  <c r="F49" i="6"/>
  <c r="I49" i="2" s="1"/>
  <c r="F50" i="6"/>
  <c r="I50" i="2" s="1"/>
  <c r="F51" i="6"/>
  <c r="I51" i="2" s="1"/>
  <c r="F52" i="6"/>
  <c r="I52" i="2" s="1"/>
  <c r="F4" i="6"/>
  <c r="I4" i="2" s="1"/>
  <c r="I9" i="4"/>
  <c r="F9" i="2" s="1"/>
  <c r="H47" i="5"/>
  <c r="H47" i="2" s="1"/>
  <c r="H48" i="5"/>
  <c r="H48" i="2" s="1"/>
  <c r="H49" i="5"/>
  <c r="H49" i="2" s="1"/>
  <c r="H50" i="5"/>
  <c r="H50" i="2" s="1"/>
  <c r="H51" i="5"/>
  <c r="H51" i="2" s="1"/>
  <c r="H52" i="5"/>
  <c r="H52" i="2" s="1"/>
  <c r="H46" i="5"/>
  <c r="H46" i="2" s="1"/>
  <c r="H45" i="5" l="1"/>
  <c r="H45" i="2" s="1"/>
  <c r="H44" i="5"/>
  <c r="H44" i="2" s="1"/>
  <c r="H43" i="5"/>
  <c r="H43" i="2" s="1"/>
  <c r="H42" i="5"/>
  <c r="H42" i="2" s="1"/>
  <c r="H41" i="5"/>
  <c r="H41" i="2" s="1"/>
  <c r="H40" i="5"/>
  <c r="H40" i="2" s="1"/>
  <c r="H39" i="5"/>
  <c r="H39" i="2" s="1"/>
  <c r="H38" i="5"/>
  <c r="H38" i="2" s="1"/>
  <c r="H37" i="5"/>
  <c r="H37" i="2" s="1"/>
  <c r="H36" i="5"/>
  <c r="H36" i="2" s="1"/>
  <c r="H35" i="5"/>
  <c r="H35" i="2" s="1"/>
  <c r="H34" i="5"/>
  <c r="H34" i="2" s="1"/>
  <c r="H33" i="5"/>
  <c r="H33" i="2" s="1"/>
  <c r="H32" i="5"/>
  <c r="H32" i="2" s="1"/>
  <c r="H31" i="5"/>
  <c r="H31" i="2" s="1"/>
  <c r="H30" i="5"/>
  <c r="H30" i="2" s="1"/>
  <c r="H29" i="5"/>
  <c r="H29" i="2" s="1"/>
  <c r="H28" i="5"/>
  <c r="H28" i="2" s="1"/>
  <c r="H27" i="5"/>
  <c r="H27" i="2" s="1"/>
  <c r="H26" i="5"/>
  <c r="H26" i="2" s="1"/>
  <c r="H25" i="5"/>
  <c r="H25" i="2" s="1"/>
  <c r="H19" i="5"/>
  <c r="H19" i="2" s="1"/>
  <c r="H16" i="5"/>
  <c r="H16" i="2" s="1"/>
  <c r="H15" i="5"/>
  <c r="H15" i="2" s="1"/>
  <c r="H14" i="5"/>
  <c r="H14" i="2" s="1"/>
  <c r="H13" i="5"/>
  <c r="H13" i="2" s="1"/>
  <c r="H12" i="5"/>
  <c r="H12" i="2" s="1"/>
  <c r="H11" i="5"/>
  <c r="H11" i="2" s="1"/>
  <c r="H10" i="5"/>
  <c r="H10" i="2" s="1"/>
  <c r="H9" i="5"/>
  <c r="H9" i="2" s="1"/>
  <c r="H8" i="5"/>
  <c r="H8" i="2" s="1"/>
  <c r="H7" i="5"/>
  <c r="H7" i="2" s="1"/>
  <c r="H6" i="5"/>
  <c r="H6" i="2" s="1"/>
  <c r="H5" i="5"/>
  <c r="H5" i="2" s="1"/>
  <c r="H4" i="5"/>
  <c r="H4" i="2" s="1"/>
  <c r="I52" i="4"/>
  <c r="F52" i="2" s="1"/>
  <c r="I51" i="4"/>
  <c r="F51" i="2" s="1"/>
  <c r="I50" i="4"/>
  <c r="F50" i="2" s="1"/>
  <c r="I49" i="4"/>
  <c r="F49" i="2" s="1"/>
  <c r="I48" i="4"/>
  <c r="F48" i="2" s="1"/>
  <c r="I47" i="4"/>
  <c r="F47" i="2" s="1"/>
  <c r="I46" i="4"/>
  <c r="F46" i="2" s="1"/>
  <c r="I45" i="4"/>
  <c r="F45" i="2" s="1"/>
  <c r="I44" i="4"/>
  <c r="F44" i="2" s="1"/>
  <c r="I43" i="4"/>
  <c r="F43" i="2" s="1"/>
  <c r="I42" i="4"/>
  <c r="F42" i="2" s="1"/>
  <c r="I41" i="4"/>
  <c r="F41" i="2" s="1"/>
  <c r="I40" i="4"/>
  <c r="F40" i="2" s="1"/>
  <c r="I39" i="4"/>
  <c r="F39" i="2" s="1"/>
  <c r="I38" i="4"/>
  <c r="F38" i="2" s="1"/>
  <c r="I37" i="4"/>
  <c r="F37" i="2" s="1"/>
  <c r="I36" i="4"/>
  <c r="F36" i="2" s="1"/>
  <c r="I35" i="4"/>
  <c r="F35" i="2" s="1"/>
  <c r="I34" i="4"/>
  <c r="F34" i="2" s="1"/>
  <c r="I33" i="4"/>
  <c r="F33" i="2" s="1"/>
  <c r="I32" i="4"/>
  <c r="F32" i="2" s="1"/>
  <c r="I31" i="4"/>
  <c r="F31" i="2" s="1"/>
  <c r="I30" i="4"/>
  <c r="F30" i="2" s="1"/>
  <c r="I29" i="4"/>
  <c r="F29" i="2" s="1"/>
  <c r="I28" i="4"/>
  <c r="F28" i="2" s="1"/>
  <c r="I27" i="4"/>
  <c r="F27" i="2" s="1"/>
  <c r="I26" i="4"/>
  <c r="F26" i="2" s="1"/>
  <c r="I25" i="4"/>
  <c r="F25" i="2" s="1"/>
  <c r="I19" i="4"/>
  <c r="F19" i="2" s="1"/>
  <c r="I18" i="4"/>
  <c r="F18" i="2" s="1"/>
  <c r="I16" i="4"/>
  <c r="F16" i="2" s="1"/>
  <c r="I15" i="4"/>
  <c r="F15" i="2" s="1"/>
  <c r="I14" i="4"/>
  <c r="F14" i="2" s="1"/>
  <c r="I13" i="4"/>
  <c r="F13" i="2" s="1"/>
  <c r="I12" i="4"/>
  <c r="F12" i="2" s="1"/>
  <c r="I11" i="4"/>
  <c r="F11" i="2" s="1"/>
  <c r="I10" i="4"/>
  <c r="F10" i="2" s="1"/>
  <c r="I8" i="4"/>
  <c r="F8" i="2" s="1"/>
  <c r="I7" i="4"/>
  <c r="F7" i="2" s="1"/>
  <c r="I6" i="4"/>
  <c r="F6" i="2" s="1"/>
  <c r="I5" i="4"/>
  <c r="F5" i="2" s="1"/>
  <c r="I4" i="4"/>
  <c r="F4" i="2" s="1"/>
  <c r="O52" i="3" l="1"/>
  <c r="E52" i="2" s="1"/>
  <c r="F51" i="3"/>
  <c r="O51" i="3" s="1"/>
  <c r="E51" i="2" s="1"/>
  <c r="O50" i="3"/>
  <c r="E50" i="2" s="1"/>
  <c r="O49" i="3"/>
  <c r="E49" i="2" s="1"/>
  <c r="O48" i="3"/>
  <c r="E48" i="2" s="1"/>
  <c r="F47" i="3"/>
  <c r="O47" i="3" s="1"/>
  <c r="E47" i="2" s="1"/>
  <c r="O46" i="3"/>
  <c r="E46" i="2" s="1"/>
  <c r="O45" i="3"/>
  <c r="E45" i="2" s="1"/>
  <c r="O44" i="3"/>
  <c r="E44" i="2" s="1"/>
  <c r="O43" i="3"/>
  <c r="E43" i="2" s="1"/>
  <c r="O42" i="3"/>
  <c r="E42" i="2" s="1"/>
  <c r="O41" i="3"/>
  <c r="E41" i="2" s="1"/>
  <c r="O40" i="3"/>
  <c r="E40" i="2" s="1"/>
  <c r="O39" i="3"/>
  <c r="E39" i="2" s="1"/>
  <c r="O38" i="3"/>
  <c r="E38" i="2" s="1"/>
  <c r="O37" i="3"/>
  <c r="E37" i="2" s="1"/>
  <c r="O36" i="3"/>
  <c r="E36" i="2" s="1"/>
  <c r="O35" i="3"/>
  <c r="E35" i="2" s="1"/>
  <c r="O34" i="3"/>
  <c r="E34" i="2" s="1"/>
  <c r="O33" i="3"/>
  <c r="E33" i="2" s="1"/>
  <c r="O32" i="3"/>
  <c r="E32" i="2" s="1"/>
  <c r="O31" i="3"/>
  <c r="E31" i="2" s="1"/>
  <c r="O30" i="3"/>
  <c r="E30" i="2" s="1"/>
  <c r="O29" i="3"/>
  <c r="E29" i="2" s="1"/>
  <c r="O28" i="3"/>
  <c r="E28" i="2" s="1"/>
  <c r="O27" i="3"/>
  <c r="E27" i="2" s="1"/>
  <c r="O26" i="3"/>
  <c r="E26" i="2" s="1"/>
  <c r="O25" i="3"/>
  <c r="E25" i="2" s="1"/>
  <c r="O19" i="3"/>
  <c r="E19" i="2" s="1"/>
  <c r="O18" i="3"/>
  <c r="E18" i="2" s="1"/>
  <c r="O16" i="3"/>
  <c r="E16" i="2" s="1"/>
  <c r="O15" i="3"/>
  <c r="E15" i="2" s="1"/>
  <c r="O14" i="3"/>
  <c r="E14" i="2" s="1"/>
  <c r="O13" i="3"/>
  <c r="E13" i="2" s="1"/>
  <c r="O12" i="3"/>
  <c r="E12" i="2" s="1"/>
  <c r="O11" i="3"/>
  <c r="E11" i="2" s="1"/>
  <c r="O10" i="3"/>
  <c r="E10" i="2" s="1"/>
  <c r="O9" i="3"/>
  <c r="E9" i="2" s="1"/>
  <c r="O8" i="3"/>
  <c r="E8" i="2" s="1"/>
  <c r="O7" i="3"/>
  <c r="E7" i="2" s="1"/>
  <c r="O6" i="3"/>
  <c r="E6" i="2" s="1"/>
  <c r="O5" i="3"/>
  <c r="E5" i="2" s="1"/>
  <c r="O4" i="3"/>
  <c r="E4" i="2" s="1"/>
  <c r="H52" i="7" l="1"/>
  <c r="L52" i="2" s="1"/>
  <c r="H51" i="7"/>
  <c r="L51" i="2" s="1"/>
  <c r="H50" i="7"/>
  <c r="L50" i="2" s="1"/>
  <c r="H49" i="7"/>
  <c r="L49" i="2" s="1"/>
  <c r="H48" i="7"/>
  <c r="L48" i="2" s="1"/>
  <c r="H47" i="7"/>
  <c r="L47" i="2" s="1"/>
  <c r="H46" i="7"/>
  <c r="L46" i="2" s="1"/>
  <c r="H45" i="7"/>
  <c r="H44" i="7"/>
  <c r="L44" i="2" s="1"/>
  <c r="H43" i="7"/>
  <c r="L43" i="2" s="1"/>
  <c r="H42" i="7"/>
  <c r="L42" i="2" s="1"/>
  <c r="H41" i="7"/>
  <c r="L41" i="2" s="1"/>
  <c r="H40" i="7"/>
  <c r="L40" i="2" s="1"/>
  <c r="H39" i="7"/>
  <c r="L39" i="2" s="1"/>
  <c r="H38" i="7"/>
  <c r="L38" i="2" s="1"/>
  <c r="H37" i="7"/>
  <c r="L37" i="2" s="1"/>
  <c r="H36" i="7"/>
  <c r="L36" i="2" s="1"/>
  <c r="H35" i="7"/>
  <c r="L35" i="2" s="1"/>
  <c r="H34" i="7"/>
  <c r="L34" i="2" s="1"/>
  <c r="H33" i="7"/>
  <c r="L33" i="2" s="1"/>
  <c r="H32" i="7"/>
  <c r="L32" i="2" s="1"/>
  <c r="H31" i="7"/>
  <c r="L31" i="2" s="1"/>
  <c r="H30" i="7"/>
  <c r="L30" i="2" s="1"/>
  <c r="H29" i="7"/>
  <c r="L29" i="2" s="1"/>
  <c r="H28" i="7"/>
  <c r="L28" i="2" s="1"/>
  <c r="H27" i="7"/>
  <c r="L27" i="2" s="1"/>
  <c r="H26" i="7"/>
  <c r="L26" i="2" s="1"/>
  <c r="H25" i="7"/>
  <c r="L25" i="2" s="1"/>
  <c r="H19" i="7"/>
  <c r="L19" i="2" s="1"/>
  <c r="H18" i="7"/>
  <c r="L18" i="2" s="1"/>
  <c r="H16" i="7"/>
  <c r="L16" i="2" s="1"/>
  <c r="H15" i="7"/>
  <c r="L15" i="2" s="1"/>
  <c r="H14" i="7"/>
  <c r="L14" i="2" s="1"/>
  <c r="H13" i="7"/>
  <c r="L13" i="2" s="1"/>
  <c r="H12" i="7"/>
  <c r="L12" i="2" s="1"/>
  <c r="H11" i="7"/>
  <c r="L11" i="2" s="1"/>
  <c r="H10" i="7"/>
  <c r="L10" i="2" s="1"/>
  <c r="H9" i="7"/>
  <c r="L9" i="2" s="1"/>
  <c r="H8" i="7"/>
  <c r="L8" i="2" s="1"/>
  <c r="H7" i="7"/>
  <c r="L7" i="2" s="1"/>
  <c r="H6" i="7"/>
  <c r="L6" i="2" s="1"/>
  <c r="H5" i="7"/>
  <c r="L5" i="2" s="1"/>
  <c r="H4" i="7"/>
  <c r="L4" i="2" s="1"/>
  <c r="L4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Yves</author>
  </authors>
  <commentList>
    <comment ref="N34" authorId="0" shapeId="0" xr:uid="{00000000-0006-0000-0100-000001000000}">
      <text>
        <r>
          <rPr>
            <sz val="11"/>
            <color indexed="81"/>
            <rFont val="Tahoma"/>
            <family val="2"/>
          </rPr>
          <t>Problème : certains départements considèrent le nombre de sites pratiqués en classiques (01, 26,63,69) et d'autres le nb total de sites recensés en inventaire (07). Il faudra préciser ce que l'on souhaite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Dubois</author>
  </authors>
  <commentList>
    <comment ref="D3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Sites d'entrainements ou cavités 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Publications sur les cavités ou les sites ?</t>
        </r>
      </text>
    </comment>
    <comment ref="D50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Statut spécifique Corse : fonds CNDS attribué par Collectivité de Corse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2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Participation à hauteur de 50% pour achat matériel</t>
        </r>
      </text>
    </comment>
  </commentList>
</comments>
</file>

<file path=xl/sharedStrings.xml><?xml version="1.0" encoding="utf-8"?>
<sst xmlns="http://schemas.openxmlformats.org/spreadsheetml/2006/main" count="1363" uniqueCount="209">
  <si>
    <t>Nom de la structure  (CDS ou CSR ) :</t>
  </si>
  <si>
    <t>CSR Ligue Grande Est</t>
  </si>
  <si>
    <t xml:space="preserve">ENJEUX / OBJECTIFS PAR PRIORITES </t>
  </si>
  <si>
    <t>ACTION</t>
  </si>
  <si>
    <t>INDICATEURS ANNUELS (à renseigner pour votre structure dans les zones non grisées)</t>
  </si>
  <si>
    <t>CDS 57</t>
  </si>
  <si>
    <t>CDS 67 68</t>
  </si>
  <si>
    <t>CDS 54</t>
  </si>
  <si>
    <t>CSR</t>
  </si>
  <si>
    <t>Augmenter le nombre de licenciés</t>
  </si>
  <si>
    <t>Développement du parcours jeunes,</t>
  </si>
  <si>
    <t xml:space="preserve">Nb de jeunes de moins de 26 ans </t>
  </si>
  <si>
    <t>Nb de licenciés</t>
  </si>
  <si>
    <t>Nb d'EDSC:</t>
  </si>
  <si>
    <t>Nb de Journées participants (jeunes moins de 26 ans) :</t>
  </si>
  <si>
    <t>Dévellopper la pratique féminine</t>
  </si>
  <si>
    <t>Nb de femme licenciées:</t>
  </si>
  <si>
    <t>Favoriser l’intégration de la spéléo en milieu scolaire et universitaire</t>
  </si>
  <si>
    <t>Nb d'élèves non licenciés sensibilisés</t>
  </si>
  <si>
    <t>Nb d'établissements concernés</t>
  </si>
  <si>
    <t>Favoriser la pratique des personnes en situation de handicap</t>
  </si>
  <si>
    <t xml:space="preserve">Nb d'handicapés concerné par la pratique </t>
  </si>
  <si>
    <t>Nb d'établissements ou structures  concernés</t>
  </si>
  <si>
    <t>Développer des sites artificiels d’entraînement et découverte</t>
  </si>
  <si>
    <t xml:space="preserve">Nb de projets développés </t>
  </si>
  <si>
    <t xml:space="preserve">Nb de projets réalisés </t>
  </si>
  <si>
    <t>Améliorer notre organisation</t>
  </si>
  <si>
    <t>Développer la légitimité du CSR auprès des CDS et des clubs.</t>
  </si>
  <si>
    <t>Nb de départements dans la région concernée</t>
  </si>
  <si>
    <t>Nb de CDS</t>
  </si>
  <si>
    <t>Organiser l'activité administrative</t>
  </si>
  <si>
    <t>Présence d'organisation définie (organigramme, commissions, responsables : oui ou non)</t>
  </si>
  <si>
    <t>oui</t>
  </si>
  <si>
    <t>Oui</t>
  </si>
  <si>
    <t>Nb de réunions de CA &amp; AG</t>
  </si>
  <si>
    <t>Nb de conventions nationales déclinables en région ou département (FCEN, SFEPM, ONF, BRGM, Secours, Agrément environnement, …)</t>
  </si>
  <si>
    <t>Convention d'objectifs avec collectivité Région ou Conseil départemental (oui ou non)</t>
  </si>
  <si>
    <t>non</t>
  </si>
  <si>
    <t>Non</t>
  </si>
  <si>
    <t>Convention ETR (oui ou non)</t>
  </si>
  <si>
    <r>
      <t>Améliorer notre communication</t>
    </r>
    <r>
      <rPr>
        <sz val="14"/>
        <color rgb="FF000000"/>
        <rFont val="Calibri"/>
        <family val="2"/>
        <scheme val="minor"/>
      </rPr>
      <t xml:space="preserve"> </t>
    </r>
  </si>
  <si>
    <t>Develloppement des supports de communication</t>
  </si>
  <si>
    <t>Avez-vous un site web ? (oui ou non)</t>
  </si>
  <si>
    <t>Avez vous une page réseau social ? (oui ou non)</t>
  </si>
  <si>
    <t>Avez vous une publication régulière ? (oui ou non)</t>
  </si>
  <si>
    <t>Organisation de manifestations grand publics</t>
  </si>
  <si>
    <t>Nb de journées JNSC réalisées</t>
  </si>
  <si>
    <t xml:space="preserve">Nb de participants JNSC non licenciés </t>
  </si>
  <si>
    <t>Nb de journées d'autres manifestations</t>
  </si>
  <si>
    <t xml:space="preserve">Renforcer notre expertise scientifique </t>
  </si>
  <si>
    <t>Préserver l’accessibilité aux sites, la liberté de pratique et la protection des milieux,</t>
  </si>
  <si>
    <t>Nb de convention d'accès aux sites</t>
  </si>
  <si>
    <t xml:space="preserve">Nb de départements karstiques concernés en Région </t>
  </si>
  <si>
    <t xml:space="preserve">Nb de CDS impliqués dans la protection des milieux : </t>
  </si>
  <si>
    <t>Nb de convention de gestion de site</t>
  </si>
  <si>
    <t>Nb de sites en PDESI</t>
  </si>
  <si>
    <t>Nb de zones en N2000 ou ENS</t>
  </si>
  <si>
    <t xml:space="preserve">Nb de sites de pratiques </t>
  </si>
  <si>
    <t xml:space="preserve">Nb de publications réalisées </t>
  </si>
  <si>
    <t>Nb de sentiers karstiques</t>
  </si>
  <si>
    <t>Renforcer notre expertise technique de pratique sportive</t>
  </si>
  <si>
    <t>Adapter l’offre de formation aux besoins des structures fédérales</t>
  </si>
  <si>
    <t>Nb de stages qualifiants réalisés</t>
  </si>
  <si>
    <t xml:space="preserve">Nb de nouveaux cadres diplomés </t>
  </si>
  <si>
    <t>Nb de stages non qualifiants réalisés</t>
  </si>
  <si>
    <t>Nb de stagiaires formés</t>
  </si>
  <si>
    <t>Nb de stages organisés agrées FFS</t>
  </si>
  <si>
    <t>Améliorer la sécurité</t>
  </si>
  <si>
    <t>Développer la prévention</t>
  </si>
  <si>
    <t>Nb de cadres recyclés dans l'année (remise à niveau)</t>
  </si>
  <si>
    <t xml:space="preserve">Nb de cadres recyclés au total </t>
  </si>
  <si>
    <t>Nb de cadres licenciés</t>
  </si>
  <si>
    <t>Assurer les secours en milieu souterrain</t>
  </si>
  <si>
    <t xml:space="preserve">Nb de CDS ayant une équipe SSF mobilisable sur convention préfectorale : </t>
  </si>
  <si>
    <t>VOLET FINANCIER</t>
  </si>
  <si>
    <t>Montant du CA total (hors licences FFS et Cl. 8 bénévolat)</t>
  </si>
  <si>
    <t>Montant ventes de prestations</t>
  </si>
  <si>
    <t>Montant subventions CNDS / ANS</t>
  </si>
  <si>
    <t>Montant subventions FDVA</t>
  </si>
  <si>
    <t>Montant subventions Région</t>
  </si>
  <si>
    <t>Montant subventions Département</t>
  </si>
  <si>
    <t>Montant autres subventions publiques</t>
  </si>
  <si>
    <t>Synthèse France</t>
  </si>
  <si>
    <t>CSR AURA</t>
  </si>
  <si>
    <t>Remarques</t>
  </si>
  <si>
    <t>CDS 01</t>
  </si>
  <si>
    <t>CDS07</t>
  </si>
  <si>
    <t>CDS26</t>
  </si>
  <si>
    <t>CDS38</t>
  </si>
  <si>
    <t>CDS42</t>
  </si>
  <si>
    <t>CDS 63</t>
  </si>
  <si>
    <t>CDS 69</t>
  </si>
  <si>
    <t>CDS73</t>
  </si>
  <si>
    <t>CDS74</t>
  </si>
  <si>
    <t>Problème consideration site de pratique</t>
  </si>
  <si>
    <t>??</t>
  </si>
  <si>
    <t>CSR BOURGOGNE FRANCHE-COMTE</t>
  </si>
  <si>
    <t>CDS 21</t>
  </si>
  <si>
    <t>CDS 25</t>
  </si>
  <si>
    <t>CDS</t>
  </si>
  <si>
    <t>CDS 89</t>
  </si>
  <si>
    <t>CSR CENTRE VAL DE LOIRE</t>
  </si>
  <si>
    <t>CDS 36</t>
  </si>
  <si>
    <t>CDS 45</t>
  </si>
  <si>
    <t>CDS X</t>
  </si>
  <si>
    <t>OUI</t>
  </si>
  <si>
    <t>NON</t>
  </si>
  <si>
    <t>CSR V (Ligue Insulaire Spéléologique Corse)</t>
  </si>
  <si>
    <t>Corse</t>
  </si>
  <si>
    <t>CSR HAUTS DE France</t>
  </si>
  <si>
    <t>CSR HDF</t>
  </si>
  <si>
    <t>CDS 60</t>
  </si>
  <si>
    <t>CSR ILE DE France</t>
  </si>
  <si>
    <t>CDS 94</t>
  </si>
  <si>
    <t>CSR NORMANDIE</t>
  </si>
  <si>
    <t xml:space="preserve">CDS </t>
  </si>
  <si>
    <t>CSR Nor,</t>
  </si>
  <si>
    <t>CSR OCCITANIE</t>
  </si>
  <si>
    <t>CSR O</t>
  </si>
  <si>
    <t>CDS 09</t>
  </si>
  <si>
    <t>CDS 12</t>
  </si>
  <si>
    <t>CDS 81</t>
  </si>
  <si>
    <t>CDS 48</t>
  </si>
  <si>
    <r>
      <rPr>
        <sz val="11"/>
        <rFont val="Calibri"/>
        <family val="2"/>
        <charset val="1"/>
      </rPr>
      <t>Améliorer notre communication</t>
    </r>
    <r>
      <rPr>
        <sz val="14"/>
        <color rgb="FF000000"/>
        <rFont val="Calibri"/>
        <family val="2"/>
        <charset val="1"/>
      </rPr>
      <t xml:space="preserve"> </t>
    </r>
  </si>
  <si>
    <t>CDS 83</t>
  </si>
  <si>
    <t>CSR PACA</t>
  </si>
  <si>
    <t xml:space="preserve">CDS 83 </t>
  </si>
  <si>
    <t>TOTAL France des répondants</t>
  </si>
  <si>
    <t>CSR Nouvelle-Aquitaine - Année 2019</t>
  </si>
  <si>
    <t>Commentaires annotations</t>
  </si>
  <si>
    <t>Actions des CDS</t>
  </si>
  <si>
    <t>Lettres d'information régulières mais sans périodicité définie</t>
  </si>
  <si>
    <t>Initiateur + Recyclage</t>
  </si>
  <si>
    <t>Administrateurs de secteurs KARSTEAU</t>
  </si>
  <si>
    <t>22 cadres + 24 administrateurs de secteurs KARSTEAU</t>
  </si>
  <si>
    <t>Initiateur + SFP2 + recyclage</t>
  </si>
  <si>
    <t>Voir SSF</t>
  </si>
  <si>
    <r>
      <t xml:space="preserve">Nb de stagiaires formés </t>
    </r>
    <r>
      <rPr>
        <sz val="11"/>
        <color rgb="FF0070C0"/>
        <rFont val="Arial"/>
        <family val="2"/>
      </rPr>
      <t>(ou aidés par le CSR pour participation stages hors région)</t>
    </r>
  </si>
  <si>
    <t>Total HDF</t>
  </si>
  <si>
    <t>Total Corse</t>
  </si>
  <si>
    <t xml:space="preserve">Total </t>
  </si>
  <si>
    <t>Total AURA</t>
  </si>
  <si>
    <t>Total paca</t>
  </si>
  <si>
    <t>Total Occitanie</t>
  </si>
  <si>
    <t>Total région Bourgogne - FC</t>
  </si>
  <si>
    <t>TOTAL Région Ligue Grand Est</t>
  </si>
  <si>
    <t>Total Nouvelle Aquitaine</t>
  </si>
  <si>
    <t>CDS32</t>
  </si>
  <si>
    <t>CDS31</t>
  </si>
  <si>
    <t>CDS65</t>
  </si>
  <si>
    <t>Centre</t>
  </si>
  <si>
    <t>Normandie</t>
  </si>
  <si>
    <t>Occitanie</t>
  </si>
  <si>
    <t>Auvergne Rhône Alpes</t>
  </si>
  <si>
    <t>Haut de France</t>
  </si>
  <si>
    <t>Ile de France</t>
  </si>
  <si>
    <t>Ligue Grand Est</t>
  </si>
  <si>
    <t>Nouvelle Aquitaine</t>
  </si>
  <si>
    <t>Bretagne Pays de Loire</t>
  </si>
  <si>
    <t>Provence Alpes Cote d'Azur</t>
  </si>
  <si>
    <t>Bourgogne Franche Comté</t>
  </si>
  <si>
    <t>CDS 70</t>
  </si>
  <si>
    <t>Comité Spéléologique Régional Bretagne &amp; Pays de la Loire</t>
  </si>
  <si>
    <t>Evolution sur N-1</t>
  </si>
  <si>
    <t>(moins de 18 ans = 27 pers.)</t>
  </si>
  <si>
    <t>Total des licenciés de notre comité.</t>
  </si>
  <si>
    <t>NA</t>
  </si>
  <si>
    <t>RAS.</t>
  </si>
  <si>
    <t>Pour le comité régional.</t>
  </si>
  <si>
    <t>Données difficiles à obtenir.</t>
  </si>
  <si>
    <t>stable</t>
  </si>
  <si>
    <t>4 clubs.</t>
  </si>
  <si>
    <t>Le CSR est légitime chez nous.</t>
  </si>
  <si>
    <t>Stable</t>
  </si>
  <si>
    <t>Organigramme CA
Organigramme ETR</t>
  </si>
  <si>
    <t>RAS</t>
  </si>
  <si>
    <t>Pas pour le moment.</t>
  </si>
  <si>
    <t>2 (une pour chaque région)</t>
  </si>
  <si>
    <t>Pour une région seulement.</t>
  </si>
  <si>
    <t>Site obsolète, en attente du modèle FFS</t>
  </si>
  <si>
    <t>Facebook.</t>
  </si>
  <si>
    <t>RAS à l'échelle régionale.</t>
  </si>
  <si>
    <t>Caduque (en cours de renouvellement)</t>
  </si>
  <si>
    <t>Un sur neuf avec un intérêt karstique.</t>
  </si>
  <si>
    <t>Le CDS 53, car un peu karstique.</t>
  </si>
  <si>
    <t>RAS au niveau régional.</t>
  </si>
  <si>
    <t>Sauf si vous comptez les CR de stages.</t>
  </si>
  <si>
    <t>Initiateur spéléo</t>
  </si>
  <si>
    <t xml:space="preserve">Nb de nouveaux cadres diplômés </t>
  </si>
  <si>
    <t>un stage spéléo et un stage Mavic</t>
  </si>
  <si>
    <t>16 spéléo, 10 mavic,</t>
  </si>
  <si>
    <t>stage intiateur spéléo.</t>
  </si>
  <si>
    <t>Le CDS 53 pour les dép. 53, 61, et 72.</t>
  </si>
  <si>
    <t>1500 BZH et 1500 PDLL.</t>
  </si>
  <si>
    <t>500 BZH et 850 PDLL.</t>
  </si>
  <si>
    <t>CNDS ETR.</t>
  </si>
  <si>
    <t>10 oui / 2 non</t>
  </si>
  <si>
    <t>9 oui / 3 non</t>
  </si>
  <si>
    <t>11 oui / 1 non</t>
  </si>
  <si>
    <t>7 oui / 5 non</t>
  </si>
  <si>
    <t>INDICATEURS</t>
  </si>
  <si>
    <t>6 oui / 6 non</t>
  </si>
  <si>
    <t>CDS35</t>
  </si>
  <si>
    <t>CDS53</t>
  </si>
  <si>
    <t>Total Région Centre</t>
  </si>
  <si>
    <t>Total région BPDL</t>
  </si>
  <si>
    <t>Total région IDF &amp; DOM-TOM</t>
  </si>
  <si>
    <t>CDS29</t>
  </si>
  <si>
    <t>Île de la Réunion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</si>
</sst>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  <numFmt numFmtId="166" formatCode="#,##0.00&quot; €&quot;"/>
    <numFmt numFmtId="167" formatCode="#,##0\ &quot;€&quot;"/>
    <numFmt numFmtId="168" formatCode="[$-40C]General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4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0070C0"/>
      <name val="Arial"/>
      <family val="2"/>
    </font>
    <font>
      <u/>
      <sz val="11"/>
      <color rgb="FF0000FF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color rgb="FF000000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CCCCFF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0" fillId="0" borderId="0"/>
    <xf numFmtId="0" fontId="13" fillId="0" borderId="0" applyNumberFormat="0" applyFill="0" applyBorder="0" applyAlignment="0" applyProtection="0"/>
    <xf numFmtId="0" fontId="27" fillId="0" borderId="0" applyBorder="0" applyProtection="0"/>
    <xf numFmtId="44" fontId="28" fillId="0" borderId="0" applyFont="0" applyFill="0" applyBorder="0" applyAlignment="0" applyProtection="0"/>
    <xf numFmtId="168" fontId="31" fillId="0" borderId="0"/>
  </cellStyleXfs>
  <cellXfs count="284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 indent="1"/>
    </xf>
    <xf numFmtId="10" fontId="7" fillId="0" borderId="12" xfId="0" quotePrefix="1" applyNumberFormat="1" applyFont="1" applyBorder="1" applyAlignment="1">
      <alignment horizontal="center" vertical="center" wrapText="1"/>
    </xf>
    <xf numFmtId="0" fontId="0" fillId="2" borderId="9" xfId="0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left" vertical="center" wrapText="1" indent="1"/>
    </xf>
    <xf numFmtId="0" fontId="6" fillId="2" borderId="14" xfId="0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164" fontId="0" fillId="0" borderId="8" xfId="0" applyNumberFormat="1" applyBorder="1"/>
    <xf numFmtId="164" fontId="0" fillId="0" borderId="8" xfId="0" applyNumberForma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164" fontId="0" fillId="0" borderId="9" xfId="0" applyNumberFormat="1" applyBorder="1"/>
    <xf numFmtId="164" fontId="0" fillId="0" borderId="9" xfId="0" applyNumberFormat="1" applyBorder="1" applyAlignment="1">
      <alignment horizontal="center"/>
    </xf>
    <xf numFmtId="164" fontId="0" fillId="0" borderId="14" xfId="0" applyNumberFormat="1" applyBorder="1"/>
    <xf numFmtId="164" fontId="0" fillId="0" borderId="14" xfId="0" applyNumberForma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10" fillId="3" borderId="9" xfId="1" applyFill="1" applyBorder="1" applyAlignment="1">
      <alignment horizontal="right" vertical="center" wrapText="1"/>
    </xf>
    <xf numFmtId="0" fontId="12" fillId="0" borderId="9" xfId="1" applyFont="1" applyBorder="1" applyAlignment="1">
      <alignment horizontal="right" vertical="center" wrapText="1"/>
    </xf>
    <xf numFmtId="0" fontId="12" fillId="0" borderId="9" xfId="1" applyFont="1" applyBorder="1" applyAlignment="1">
      <alignment horizontal="right" vertical="center"/>
    </xf>
    <xf numFmtId="0" fontId="13" fillId="0" borderId="9" xfId="2" applyBorder="1" applyAlignment="1">
      <alignment horizontal="left" vertical="center" wrapText="1" indent="1"/>
    </xf>
    <xf numFmtId="0" fontId="10" fillId="0" borderId="9" xfId="1" applyBorder="1" applyAlignment="1">
      <alignment horizontal="right" vertical="center" wrapText="1"/>
    </xf>
    <xf numFmtId="0" fontId="14" fillId="0" borderId="9" xfId="1" applyFont="1" applyBorder="1" applyAlignment="1">
      <alignment horizontal="right" vertical="center" wrapText="1"/>
    </xf>
    <xf numFmtId="0" fontId="6" fillId="0" borderId="9" xfId="0" quotePrefix="1" applyFont="1" applyBorder="1" applyAlignment="1">
      <alignment horizontal="left" vertical="center" wrapText="1" indent="1"/>
    </xf>
    <xf numFmtId="0" fontId="14" fillId="3" borderId="9" xfId="1" applyFont="1" applyFill="1" applyBorder="1" applyAlignment="1">
      <alignment horizontal="right" vertical="center" wrapText="1"/>
    </xf>
    <xf numFmtId="0" fontId="0" fillId="0" borderId="9" xfId="0" applyBorder="1"/>
    <xf numFmtId="0" fontId="0" fillId="0" borderId="9" xfId="0" applyBorder="1" applyAlignment="1">
      <alignment vertical="top" wrapText="1"/>
    </xf>
    <xf numFmtId="0" fontId="12" fillId="3" borderId="14" xfId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 indent="1"/>
    </xf>
    <xf numFmtId="0" fontId="6" fillId="0" borderId="17" xfId="0" applyFont="1" applyBorder="1" applyAlignment="1">
      <alignment horizontal="right" vertical="center" wrapText="1"/>
    </xf>
    <xf numFmtId="0" fontId="0" fillId="0" borderId="19" xfId="0" applyBorder="1" applyAlignment="1">
      <alignment horizontal="left" vertical="center" wrapText="1" indent="1"/>
    </xf>
    <xf numFmtId="164" fontId="0" fillId="0" borderId="19" xfId="0" applyNumberFormat="1" applyBorder="1"/>
    <xf numFmtId="165" fontId="10" fillId="0" borderId="19" xfId="1" applyNumberFormat="1" applyBorder="1"/>
    <xf numFmtId="164" fontId="0" fillId="0" borderId="19" xfId="0" applyNumberFormat="1" applyFont="1" applyBorder="1" applyAlignment="1">
      <alignment horizontal="right"/>
    </xf>
    <xf numFmtId="0" fontId="0" fillId="0" borderId="19" xfId="0" applyBorder="1"/>
    <xf numFmtId="164" fontId="0" fillId="0" borderId="20" xfId="0" applyNumberFormat="1" applyBorder="1"/>
    <xf numFmtId="165" fontId="10" fillId="0" borderId="8" xfId="1" applyNumberFormat="1" applyBorder="1"/>
    <xf numFmtId="164" fontId="0" fillId="0" borderId="8" xfId="0" applyNumberFormat="1" applyFont="1" applyBorder="1" applyAlignment="1">
      <alignment horizontal="right"/>
    </xf>
    <xf numFmtId="0" fontId="0" fillId="0" borderId="8" xfId="0" applyBorder="1"/>
    <xf numFmtId="164" fontId="0" fillId="0" borderId="12" xfId="0" applyNumberFormat="1" applyBorder="1"/>
    <xf numFmtId="165" fontId="10" fillId="0" borderId="9" xfId="1" applyNumberFormat="1" applyBorder="1"/>
    <xf numFmtId="165" fontId="10" fillId="0" borderId="14" xfId="1" applyNumberFormat="1" applyBorder="1"/>
    <xf numFmtId="164" fontId="0" fillId="0" borderId="14" xfId="0" applyNumberFormat="1" applyFont="1" applyBorder="1" applyAlignment="1">
      <alignment horizontal="right"/>
    </xf>
    <xf numFmtId="164" fontId="0" fillId="0" borderId="17" xfId="0" applyNumberFormat="1" applyBorder="1"/>
    <xf numFmtId="0" fontId="0" fillId="0" borderId="21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center" wrapText="1" indent="1"/>
    </xf>
    <xf numFmtId="166" fontId="10" fillId="0" borderId="8" xfId="1" applyNumberFormat="1" applyBorder="1"/>
    <xf numFmtId="164" fontId="0" fillId="0" borderId="8" xfId="0" applyNumberFormat="1" applyBorder="1" applyAlignment="1">
      <alignment horizontal="right"/>
    </xf>
    <xf numFmtId="166" fontId="10" fillId="0" borderId="9" xfId="1" applyNumberFormat="1" applyBorder="1"/>
    <xf numFmtId="164" fontId="0" fillId="0" borderId="9" xfId="0" applyNumberFormat="1" applyBorder="1" applyAlignment="1">
      <alignment horizontal="right"/>
    </xf>
    <xf numFmtId="166" fontId="10" fillId="0" borderId="14" xfId="1" applyNumberFormat="1" applyBorder="1"/>
    <xf numFmtId="164" fontId="0" fillId="0" borderId="14" xfId="0" applyNumberFormat="1" applyBorder="1" applyAlignment="1">
      <alignment horizontal="right"/>
    </xf>
    <xf numFmtId="0" fontId="18" fillId="0" borderId="25" xfId="1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 indent="1"/>
    </xf>
    <xf numFmtId="0" fontId="19" fillId="4" borderId="25" xfId="1" applyFont="1" applyFill="1" applyBorder="1" applyAlignment="1">
      <alignment horizontal="right" vertical="center" wrapText="1"/>
    </xf>
    <xf numFmtId="0" fontId="10" fillId="4" borderId="25" xfId="1" applyFill="1" applyBorder="1" applyAlignment="1">
      <alignment horizontal="right" vertical="center" wrapText="1"/>
    </xf>
    <xf numFmtId="0" fontId="19" fillId="0" borderId="25" xfId="1" applyFont="1" applyBorder="1" applyAlignment="1">
      <alignment horizontal="center" vertical="center" wrapText="1"/>
    </xf>
    <xf numFmtId="0" fontId="19" fillId="4" borderId="25" xfId="1" applyFont="1" applyFill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 wrapText="1"/>
    </xf>
    <xf numFmtId="0" fontId="10" fillId="0" borderId="25" xfId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4" borderId="25" xfId="1" applyFont="1" applyFill="1" applyBorder="1" applyAlignment="1">
      <alignment horizontal="center" vertical="center" wrapText="1"/>
    </xf>
    <xf numFmtId="0" fontId="21" fillId="0" borderId="25" xfId="1" applyFont="1" applyBorder="1" applyAlignment="1">
      <alignment horizontal="center" vertical="center" wrapText="1"/>
    </xf>
    <xf numFmtId="0" fontId="19" fillId="4" borderId="26" xfId="1" applyFont="1" applyFill="1" applyBorder="1" applyAlignment="1">
      <alignment horizontal="right" vertical="center" wrapText="1"/>
    </xf>
    <xf numFmtId="0" fontId="19" fillId="0" borderId="25" xfId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2" fillId="0" borderId="9" xfId="0" applyFont="1" applyBorder="1" applyAlignment="1">
      <alignment horizontal="left" vertical="center" wrapText="1" indent="1"/>
    </xf>
    <xf numFmtId="0" fontId="0" fillId="3" borderId="9" xfId="0" applyFill="1" applyBorder="1" applyAlignment="1">
      <alignment horizontal="right"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0" fontId="14" fillId="3" borderId="9" xfId="0" applyFont="1" applyFill="1" applyBorder="1" applyAlignment="1">
      <alignment horizontal="right" vertical="center" wrapText="1"/>
    </xf>
    <xf numFmtId="0" fontId="12" fillId="3" borderId="14" xfId="0" applyFont="1" applyFill="1" applyBorder="1" applyAlignment="1">
      <alignment horizontal="right" vertical="center" wrapText="1"/>
    </xf>
    <xf numFmtId="166" fontId="0" fillId="0" borderId="8" xfId="0" applyNumberFormat="1" applyBorder="1"/>
    <xf numFmtId="166" fontId="0" fillId="0" borderId="9" xfId="0" applyNumberFormat="1" applyBorder="1"/>
    <xf numFmtId="166" fontId="0" fillId="0" borderId="14" xfId="0" applyNumberFormat="1" applyBorder="1"/>
    <xf numFmtId="0" fontId="6" fillId="0" borderId="9" xfId="0" applyFont="1" applyFill="1" applyBorder="1" applyAlignment="1">
      <alignment horizontal="right" vertical="center" wrapText="1"/>
    </xf>
    <xf numFmtId="164" fontId="0" fillId="0" borderId="8" xfId="0" applyNumberFormat="1" applyFill="1" applyBorder="1"/>
    <xf numFmtId="164" fontId="0" fillId="0" borderId="9" xfId="0" applyNumberFormat="1" applyFill="1" applyBorder="1"/>
    <xf numFmtId="164" fontId="5" fillId="0" borderId="14" xfId="0" applyNumberFormat="1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7" fillId="0" borderId="12" xfId="0" quotePrefix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left" vertical="center" wrapText="1" indent="1"/>
    </xf>
    <xf numFmtId="0" fontId="14" fillId="5" borderId="25" xfId="1" applyFont="1" applyFill="1" applyBorder="1" applyAlignment="1">
      <alignment horizontal="center" vertical="center" wrapText="1"/>
    </xf>
    <xf numFmtId="0" fontId="19" fillId="5" borderId="25" xfId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2" fontId="0" fillId="6" borderId="9" xfId="0" applyNumberFormat="1" applyFill="1" applyBorder="1" applyAlignment="1">
      <alignment vertical="center"/>
    </xf>
    <xf numFmtId="2" fontId="0" fillId="6" borderId="14" xfId="0" applyNumberFormat="1" applyFill="1" applyBorder="1" applyAlignment="1">
      <alignment vertical="center"/>
    </xf>
    <xf numFmtId="0" fontId="12" fillId="0" borderId="9" xfId="0" applyFont="1" applyBorder="1" applyAlignment="1">
      <alignment horizontal="right" vertical="center" wrapText="1" inden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7" fontId="0" fillId="0" borderId="8" xfId="0" applyNumberFormat="1" applyFont="1" applyBorder="1" applyAlignment="1">
      <alignment horizontal="center" vertical="center" wrapText="1"/>
    </xf>
    <xf numFmtId="167" fontId="0" fillId="0" borderId="8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67" fontId="0" fillId="0" borderId="9" xfId="0" applyNumberFormat="1" applyFont="1" applyBorder="1" applyAlignment="1">
      <alignment horizontal="center" vertical="center" wrapText="1"/>
    </xf>
    <xf numFmtId="167" fontId="0" fillId="0" borderId="14" xfId="0" applyNumberFormat="1" applyFont="1" applyBorder="1" applyAlignment="1">
      <alignment horizontal="center" vertical="center" wrapText="1"/>
    </xf>
    <xf numFmtId="167" fontId="0" fillId="0" borderId="14" xfId="0" applyNumberFormat="1" applyBorder="1" applyAlignment="1">
      <alignment horizontal="center" vertical="center"/>
    </xf>
    <xf numFmtId="0" fontId="6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164" fontId="0" fillId="0" borderId="9" xfId="0" applyNumberFormat="1" applyBorder="1"/>
    <xf numFmtId="164" fontId="0" fillId="0" borderId="14" xfId="0" applyNumberFormat="1" applyBorder="1"/>
    <xf numFmtId="164" fontId="0" fillId="0" borderId="8" xfId="0" applyNumberFormat="1" applyBorder="1"/>
    <xf numFmtId="0" fontId="6" fillId="2" borderId="9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12" fillId="3" borderId="31" xfId="1" applyFont="1" applyFill="1" applyBorder="1" applyAlignment="1">
      <alignment horizontal="right" vertical="center" wrapText="1"/>
    </xf>
    <xf numFmtId="0" fontId="12" fillId="0" borderId="31" xfId="1" applyFont="1" applyBorder="1" applyAlignment="1">
      <alignment horizontal="right" vertical="center" wrapText="1"/>
    </xf>
    <xf numFmtId="0" fontId="10" fillId="0" borderId="31" xfId="1" applyBorder="1" applyAlignment="1">
      <alignment horizontal="right" vertical="center" wrapText="1"/>
    </xf>
    <xf numFmtId="0" fontId="14" fillId="0" borderId="31" xfId="1" applyFont="1" applyBorder="1" applyAlignment="1">
      <alignment horizontal="right" vertical="center" wrapText="1"/>
    </xf>
    <xf numFmtId="0" fontId="14" fillId="3" borderId="31" xfId="1" applyFont="1" applyFill="1" applyBorder="1" applyAlignment="1">
      <alignment horizontal="right" vertical="center" wrapText="1"/>
    </xf>
    <xf numFmtId="0" fontId="12" fillId="0" borderId="32" xfId="1" applyFont="1" applyBorder="1" applyAlignment="1">
      <alignment horizontal="right" vertical="center" wrapText="1"/>
    </xf>
    <xf numFmtId="0" fontId="12" fillId="6" borderId="31" xfId="1" applyFont="1" applyFill="1" applyBorder="1" applyAlignment="1">
      <alignment horizontal="right" vertical="center" wrapText="1"/>
    </xf>
    <xf numFmtId="0" fontId="14" fillId="6" borderId="31" xfId="1" applyFont="1" applyFill="1" applyBorder="1" applyAlignment="1">
      <alignment horizontal="right" vertical="center" wrapText="1"/>
    </xf>
    <xf numFmtId="2" fontId="10" fillId="6" borderId="8" xfId="1" applyNumberFormat="1" applyFill="1" applyBorder="1" applyAlignment="1">
      <alignment vertical="center"/>
    </xf>
    <xf numFmtId="2" fontId="10" fillId="6" borderId="31" xfId="1" applyNumberFormat="1" applyFill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 wrapText="1" indent="1"/>
    </xf>
    <xf numFmtId="0" fontId="12" fillId="3" borderId="31" xfId="0" applyFont="1" applyFill="1" applyBorder="1" applyAlignment="1">
      <alignment horizontal="right" vertical="center" wrapText="1"/>
    </xf>
    <xf numFmtId="0" fontId="12" fillId="0" borderId="31" xfId="0" applyFont="1" applyBorder="1" applyAlignment="1">
      <alignment horizontal="right" vertical="center" wrapText="1"/>
    </xf>
    <xf numFmtId="0" fontId="12" fillId="0" borderId="31" xfId="0" applyFont="1" applyBorder="1" applyAlignment="1">
      <alignment horizontal="left" vertical="center" wrapText="1" indent="1"/>
    </xf>
    <xf numFmtId="0" fontId="29" fillId="0" borderId="12" xfId="0" applyFont="1" applyBorder="1" applyAlignment="1">
      <alignment horizontal="center" vertical="center" wrapText="1"/>
    </xf>
    <xf numFmtId="0" fontId="0" fillId="3" borderId="31" xfId="0" applyFill="1" applyBorder="1" applyAlignment="1">
      <alignment horizontal="right" vertical="center" wrapText="1"/>
    </xf>
    <xf numFmtId="0" fontId="0" fillId="0" borderId="31" xfId="0" applyFont="1" applyBorder="1" applyAlignment="1">
      <alignment horizontal="right" vertical="center" wrapText="1"/>
    </xf>
    <xf numFmtId="0" fontId="12" fillId="0" borderId="31" xfId="0" applyFont="1" applyBorder="1" applyAlignment="1">
      <alignment vertical="center" wrapText="1"/>
    </xf>
    <xf numFmtId="0" fontId="0" fillId="0" borderId="31" xfId="0" applyBorder="1" applyAlignment="1">
      <alignment horizontal="right" vertical="center" wrapText="1"/>
    </xf>
    <xf numFmtId="0" fontId="14" fillId="0" borderId="31" xfId="0" applyFont="1" applyBorder="1" applyAlignment="1">
      <alignment horizontal="right" vertical="center" wrapText="1"/>
    </xf>
    <xf numFmtId="0" fontId="14" fillId="3" borderId="31" xfId="0" applyFont="1" applyFill="1" applyBorder="1" applyAlignment="1">
      <alignment horizontal="right" vertical="center" wrapText="1"/>
    </xf>
    <xf numFmtId="0" fontId="0" fillId="0" borderId="31" xfId="0" applyFont="1" applyBorder="1"/>
    <xf numFmtId="0" fontId="0" fillId="0" borderId="31" xfId="0" applyBorder="1" applyAlignment="1">
      <alignment vertical="top" wrapText="1"/>
    </xf>
    <xf numFmtId="0" fontId="12" fillId="5" borderId="31" xfId="0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left" vertical="center" wrapText="1" indent="1"/>
    </xf>
    <xf numFmtId="0" fontId="29" fillId="0" borderId="17" xfId="0" applyFont="1" applyBorder="1" applyAlignment="1">
      <alignment horizontal="center" vertical="top" wrapText="1"/>
    </xf>
    <xf numFmtId="166" fontId="29" fillId="0" borderId="10" xfId="4" applyNumberFormat="1" applyFont="1" applyBorder="1" applyAlignment="1" applyProtection="1">
      <alignment horizontal="center" vertical="center" wrapText="1"/>
    </xf>
    <xf numFmtId="44" fontId="29" fillId="0" borderId="10" xfId="4" applyFont="1" applyBorder="1" applyAlignment="1" applyProtection="1">
      <alignment horizontal="center" vertical="center" wrapText="1"/>
    </xf>
    <xf numFmtId="166" fontId="0" fillId="0" borderId="31" xfId="0" applyNumberFormat="1" applyBorder="1"/>
    <xf numFmtId="44" fontId="29" fillId="0" borderId="12" xfId="4" applyFont="1" applyBorder="1" applyAlignment="1" applyProtection="1">
      <alignment horizontal="center" vertical="center" wrapText="1"/>
    </xf>
    <xf numFmtId="44" fontId="29" fillId="0" borderId="17" xfId="4" applyFont="1" applyBorder="1" applyAlignment="1" applyProtection="1">
      <alignment horizontal="center" vertical="top" wrapText="1"/>
    </xf>
    <xf numFmtId="0" fontId="0" fillId="0" borderId="33" xfId="0" applyBorder="1" applyAlignment="1">
      <alignment horizontal="left" vertical="center" wrapText="1" inden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3" borderId="31" xfId="1" applyFont="1" applyFill="1" applyBorder="1" applyAlignment="1">
      <alignment horizontal="right" vertical="center" wrapText="1"/>
    </xf>
    <xf numFmtId="0" fontId="12" fillId="0" borderId="31" xfId="1" applyFont="1" applyBorder="1" applyAlignment="1">
      <alignment horizontal="right" vertical="center" wrapText="1"/>
    </xf>
    <xf numFmtId="0" fontId="10" fillId="0" borderId="31" xfId="1" applyBorder="1" applyAlignment="1">
      <alignment horizontal="right" vertical="center" wrapText="1"/>
    </xf>
    <xf numFmtId="0" fontId="14" fillId="0" borderId="31" xfId="1" applyFont="1" applyBorder="1" applyAlignment="1">
      <alignment horizontal="right" vertical="center" wrapText="1"/>
    </xf>
    <xf numFmtId="0" fontId="14" fillId="3" borderId="31" xfId="1" applyFont="1" applyFill="1" applyBorder="1" applyAlignment="1">
      <alignment horizontal="right" vertical="center" wrapText="1"/>
    </xf>
    <xf numFmtId="0" fontId="12" fillId="3" borderId="14" xfId="1" applyFont="1" applyFill="1" applyBorder="1" applyAlignment="1">
      <alignment horizontal="right" vertical="center" wrapText="1"/>
    </xf>
    <xf numFmtId="168" fontId="30" fillId="0" borderId="36" xfId="5" applyFont="1" applyBorder="1" applyAlignment="1">
      <alignment horizontal="right" vertical="center" wrapText="1"/>
    </xf>
    <xf numFmtId="168" fontId="30" fillId="7" borderId="36" xfId="5" applyFont="1" applyFill="1" applyBorder="1" applyAlignment="1">
      <alignment horizontal="right" vertical="center" wrapText="1"/>
    </xf>
    <xf numFmtId="168" fontId="31" fillId="0" borderId="36" xfId="5" applyBorder="1" applyAlignment="1">
      <alignment horizontal="right" vertical="center" wrapText="1"/>
    </xf>
    <xf numFmtId="168" fontId="31" fillId="0" borderId="36" xfId="5" applyFont="1" applyBorder="1" applyAlignment="1">
      <alignment horizontal="right" vertical="center" wrapText="1"/>
    </xf>
    <xf numFmtId="168" fontId="31" fillId="7" borderId="36" xfId="5" applyFont="1" applyFill="1" applyBorder="1" applyAlignment="1">
      <alignment horizontal="right" vertical="center" wrapText="1"/>
    </xf>
    <xf numFmtId="164" fontId="0" fillId="0" borderId="31" xfId="0" applyNumberFormat="1" applyBorder="1"/>
    <xf numFmtId="164" fontId="0" fillId="0" borderId="14" xfId="0" applyNumberFormat="1" applyBorder="1"/>
    <xf numFmtId="164" fontId="0" fillId="0" borderId="8" xfId="0" applyNumberFormat="1" applyBorder="1"/>
    <xf numFmtId="0" fontId="12" fillId="3" borderId="31" xfId="1" applyFont="1" applyFill="1" applyBorder="1" applyAlignment="1">
      <alignment horizontal="right" vertical="center" wrapText="1"/>
    </xf>
    <xf numFmtId="0" fontId="12" fillId="0" borderId="31" xfId="1" applyFont="1" applyBorder="1" applyAlignment="1">
      <alignment horizontal="right" vertical="center" wrapText="1"/>
    </xf>
    <xf numFmtId="0" fontId="10" fillId="0" borderId="31" xfId="1" applyBorder="1" applyAlignment="1">
      <alignment horizontal="right" vertical="center" wrapText="1"/>
    </xf>
    <xf numFmtId="0" fontId="14" fillId="0" borderId="31" xfId="1" applyFont="1" applyBorder="1" applyAlignment="1">
      <alignment horizontal="right" vertical="center" wrapText="1"/>
    </xf>
    <xf numFmtId="0" fontId="14" fillId="3" borderId="31" xfId="1" applyFont="1" applyFill="1" applyBorder="1" applyAlignment="1">
      <alignment horizontal="right" vertical="center" wrapText="1"/>
    </xf>
    <xf numFmtId="0" fontId="12" fillId="3" borderId="32" xfId="1" applyFont="1" applyFill="1" applyBorder="1" applyAlignment="1">
      <alignment horizontal="right" vertical="center" wrapText="1"/>
    </xf>
    <xf numFmtId="166" fontId="10" fillId="0" borderId="8" xfId="1" applyNumberFormat="1" applyBorder="1"/>
    <xf numFmtId="166" fontId="10" fillId="0" borderId="31" xfId="1" applyNumberFormat="1" applyBorder="1"/>
    <xf numFmtId="166" fontId="10" fillId="0" borderId="32" xfId="1" applyNumberFormat="1" applyBorder="1"/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167" fontId="0" fillId="8" borderId="9" xfId="0" applyNumberFormat="1" applyFill="1" applyBorder="1" applyAlignment="1">
      <alignment horizontal="center" vertical="center"/>
    </xf>
    <xf numFmtId="167" fontId="0" fillId="8" borderId="14" xfId="0" applyNumberForma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4" fillId="0" borderId="2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vertical="center" wrapText="1"/>
    </xf>
  </cellXfs>
  <cellStyles count="6">
    <cellStyle name="Excel Built-in Normal" xfId="5" xr:uid="{00000000-0005-0000-0000-000000000000}"/>
    <cellStyle name="Lien hypertexte" xfId="2" builtinId="8"/>
    <cellStyle name="Lien hypertexte 2" xfId="3" xr:uid="{00000000-0005-0000-0000-000002000000}"/>
    <cellStyle name="Monétaire" xfId="4" builtinId="4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"/>
  <sheetViews>
    <sheetView tabSelected="1" topLeftCell="A28" zoomScale="85" zoomScaleNormal="85" workbookViewId="0">
      <selection activeCell="D46" sqref="D46"/>
    </sheetView>
  </sheetViews>
  <sheetFormatPr baseColWidth="10" defaultRowHeight="15" x14ac:dyDescent="0.25"/>
  <cols>
    <col min="1" max="1" width="13.28515625" customWidth="1"/>
    <col min="2" max="2" width="36.5703125" customWidth="1"/>
    <col min="3" max="3" width="29.85546875" customWidth="1"/>
    <col min="4" max="4" width="15.140625" customWidth="1"/>
    <col min="5" max="5" width="12.42578125" style="116" bestFit="1" customWidth="1"/>
    <col min="6" max="7" width="11" style="117" customWidth="1"/>
    <col min="8" max="10" width="11.5703125" style="117"/>
    <col min="11" max="11" width="11.42578125" style="117"/>
    <col min="12" max="14" width="11.5703125" style="117"/>
    <col min="15" max="15" width="12.5703125" style="117" bestFit="1" customWidth="1"/>
    <col min="16" max="16" width="11.5703125" style="117"/>
  </cols>
  <sheetData>
    <row r="1" spans="1:17" ht="19.5" thickBot="1" x14ac:dyDescent="0.3">
      <c r="B1" s="1"/>
      <c r="C1" s="2" t="s">
        <v>82</v>
      </c>
      <c r="D1" s="2"/>
    </row>
    <row r="2" spans="1:17" ht="45" customHeight="1" x14ac:dyDescent="0.25">
      <c r="A2" s="230" t="s">
        <v>2</v>
      </c>
      <c r="B2" s="232" t="s">
        <v>3</v>
      </c>
      <c r="C2" s="232" t="s">
        <v>200</v>
      </c>
      <c r="D2" s="246" t="s">
        <v>127</v>
      </c>
      <c r="E2" s="246" t="s">
        <v>153</v>
      </c>
      <c r="F2" s="246" t="s">
        <v>160</v>
      </c>
      <c r="G2" s="246" t="s">
        <v>158</v>
      </c>
      <c r="H2" s="246" t="s">
        <v>150</v>
      </c>
      <c r="I2" s="246" t="s">
        <v>108</v>
      </c>
      <c r="J2" s="246" t="s">
        <v>154</v>
      </c>
      <c r="K2" s="246" t="s">
        <v>155</v>
      </c>
      <c r="L2" s="246" t="s">
        <v>156</v>
      </c>
      <c r="M2" s="246" t="s">
        <v>151</v>
      </c>
      <c r="N2" s="246" t="s">
        <v>157</v>
      </c>
      <c r="O2" s="246" t="s">
        <v>152</v>
      </c>
      <c r="P2" s="246" t="s">
        <v>159</v>
      </c>
      <c r="Q2" s="228" t="s">
        <v>208</v>
      </c>
    </row>
    <row r="3" spans="1:17" ht="15.75" thickBot="1" x14ac:dyDescent="0.3">
      <c r="A3" s="231"/>
      <c r="B3" s="233"/>
      <c r="C3" s="233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29"/>
    </row>
    <row r="4" spans="1:17" ht="30" x14ac:dyDescent="0.25">
      <c r="A4" s="234" t="s">
        <v>9</v>
      </c>
      <c r="B4" s="236" t="s">
        <v>10</v>
      </c>
      <c r="C4" s="195" t="s">
        <v>11</v>
      </c>
      <c r="D4" s="196">
        <f>SUM(E4:Q4)</f>
        <v>1195</v>
      </c>
      <c r="E4" s="197">
        <f>Aura!O4</f>
        <v>312</v>
      </c>
      <c r="F4" s="198">
        <f>BFC!I4:I52</f>
        <v>121</v>
      </c>
      <c r="G4" s="198">
        <f>BPDL!J4</f>
        <v>40</v>
      </c>
      <c r="H4" s="198">
        <f>Centre!H4:H52</f>
        <v>26</v>
      </c>
      <c r="I4" s="198">
        <f>Corse!F4:F52</f>
        <v>2</v>
      </c>
      <c r="J4" s="198">
        <v>12</v>
      </c>
      <c r="K4" s="198">
        <v>57</v>
      </c>
      <c r="L4" s="198">
        <f>GE!H4</f>
        <v>69</v>
      </c>
      <c r="M4" s="198">
        <f>Nor!G4</f>
        <v>21</v>
      </c>
      <c r="N4" s="198">
        <f>NA!G4</f>
        <v>75</v>
      </c>
      <c r="O4" s="199">
        <f>OCC!L4</f>
        <v>307</v>
      </c>
      <c r="P4" s="198">
        <f>PACA!G4</f>
        <v>148</v>
      </c>
      <c r="Q4" s="223">
        <v>5</v>
      </c>
    </row>
    <row r="5" spans="1:17" x14ac:dyDescent="0.25">
      <c r="A5" s="235"/>
      <c r="B5" s="236"/>
      <c r="C5" s="82" t="s">
        <v>12</v>
      </c>
      <c r="D5" s="196">
        <f t="shared" ref="D5:D16" si="0">SUM(E5:Q5)</f>
        <v>6872</v>
      </c>
      <c r="E5" s="122">
        <f>Aura!O5</f>
        <v>1503</v>
      </c>
      <c r="F5" s="198">
        <f>BFC!I5:I53</f>
        <v>623</v>
      </c>
      <c r="G5" s="198">
        <f>BPDL!J5</f>
        <v>190</v>
      </c>
      <c r="H5" s="198">
        <f>Centre!H5:H53</f>
        <v>161</v>
      </c>
      <c r="I5" s="198">
        <f>Corse!F5:F53</f>
        <v>54</v>
      </c>
      <c r="J5" s="115">
        <v>107</v>
      </c>
      <c r="K5" s="115">
        <v>528</v>
      </c>
      <c r="L5" s="198">
        <f>GE!H5</f>
        <v>395</v>
      </c>
      <c r="M5" s="198">
        <f>Nor!G5</f>
        <v>148</v>
      </c>
      <c r="N5" s="115">
        <f>NA!G5</f>
        <v>611</v>
      </c>
      <c r="O5" s="199">
        <f>OCC!L5</f>
        <v>1524</v>
      </c>
      <c r="P5" s="115">
        <v>968</v>
      </c>
      <c r="Q5" s="224">
        <v>60</v>
      </c>
    </row>
    <row r="6" spans="1:17" x14ac:dyDescent="0.25">
      <c r="A6" s="235"/>
      <c r="B6" s="236"/>
      <c r="C6" s="82" t="s">
        <v>13</v>
      </c>
      <c r="D6" s="196">
        <f t="shared" si="0"/>
        <v>26</v>
      </c>
      <c r="E6" s="122">
        <f>Aura!O6</f>
        <v>6</v>
      </c>
      <c r="F6" s="198">
        <f>BFC!I6:I54</f>
        <v>2</v>
      </c>
      <c r="G6" s="198">
        <f>BPDL!J6</f>
        <v>0</v>
      </c>
      <c r="H6" s="198">
        <f>Centre!H6:H54</f>
        <v>0</v>
      </c>
      <c r="I6" s="198">
        <f>Corse!F6:F54</f>
        <v>0</v>
      </c>
      <c r="J6" s="115"/>
      <c r="K6" s="115"/>
      <c r="L6" s="198">
        <f>GE!H6</f>
        <v>0</v>
      </c>
      <c r="M6" s="198">
        <f>Nor!G6</f>
        <v>0</v>
      </c>
      <c r="N6" s="115">
        <f>NA!G6</f>
        <v>1</v>
      </c>
      <c r="O6" s="199">
        <f>OCC!L6</f>
        <v>12</v>
      </c>
      <c r="P6" s="115">
        <f>PACA!G6</f>
        <v>5</v>
      </c>
      <c r="Q6" s="224"/>
    </row>
    <row r="7" spans="1:17" ht="30" x14ac:dyDescent="0.25">
      <c r="A7" s="235"/>
      <c r="B7" s="237"/>
      <c r="C7" s="82" t="s">
        <v>14</v>
      </c>
      <c r="D7" s="196">
        <f t="shared" si="0"/>
        <v>2341</v>
      </c>
      <c r="E7" s="122">
        <f>Aura!O7</f>
        <v>871</v>
      </c>
      <c r="F7" s="198">
        <f>BFC!I7:I55</f>
        <v>117</v>
      </c>
      <c r="G7" s="198">
        <f>BPDL!J7</f>
        <v>0</v>
      </c>
      <c r="H7" s="198">
        <f>Centre!H7:H55</f>
        <v>0</v>
      </c>
      <c r="I7" s="198">
        <f>Corse!F7:F55</f>
        <v>10</v>
      </c>
      <c r="J7" s="115"/>
      <c r="K7" s="115"/>
      <c r="L7" s="198">
        <f>GE!H7</f>
        <v>0</v>
      </c>
      <c r="M7" s="198">
        <f>Nor!G7</f>
        <v>0</v>
      </c>
      <c r="N7" s="115"/>
      <c r="O7" s="199">
        <f>OCC!L7</f>
        <v>1343</v>
      </c>
      <c r="P7" s="115">
        <f>PACA!G7</f>
        <v>0</v>
      </c>
      <c r="Q7" s="224"/>
    </row>
    <row r="8" spans="1:17" x14ac:dyDescent="0.25">
      <c r="A8" s="235"/>
      <c r="B8" s="160" t="s">
        <v>15</v>
      </c>
      <c r="C8" s="82" t="s">
        <v>16</v>
      </c>
      <c r="D8" s="196">
        <f t="shared" si="0"/>
        <v>1924</v>
      </c>
      <c r="E8" s="122">
        <f>Aura!O8</f>
        <v>420</v>
      </c>
      <c r="F8" s="198">
        <f>BFC!I8:I56</f>
        <v>149</v>
      </c>
      <c r="G8" s="198">
        <f>BPDL!J8</f>
        <v>53</v>
      </c>
      <c r="H8" s="198">
        <f>Centre!H8:H56</f>
        <v>41</v>
      </c>
      <c r="I8" s="198">
        <f>Corse!F8:F56</f>
        <v>20</v>
      </c>
      <c r="J8" s="115">
        <v>28</v>
      </c>
      <c r="K8" s="115">
        <v>164</v>
      </c>
      <c r="L8" s="198">
        <f>GE!H8</f>
        <v>107</v>
      </c>
      <c r="M8" s="198">
        <f>Nor!G8</f>
        <v>43</v>
      </c>
      <c r="N8" s="115">
        <f>NA!G8</f>
        <v>163</v>
      </c>
      <c r="O8" s="199">
        <f>OCC!L8</f>
        <v>427</v>
      </c>
      <c r="P8" s="115">
        <f>PACA!G8</f>
        <v>298</v>
      </c>
      <c r="Q8" s="224">
        <v>11</v>
      </c>
    </row>
    <row r="9" spans="1:17" ht="30" x14ac:dyDescent="0.25">
      <c r="A9" s="235"/>
      <c r="B9" s="238" t="s">
        <v>17</v>
      </c>
      <c r="C9" s="82" t="s">
        <v>18</v>
      </c>
      <c r="D9" s="196">
        <f t="shared" si="0"/>
        <v>2182</v>
      </c>
      <c r="E9" s="122">
        <f>Aura!O9</f>
        <v>651</v>
      </c>
      <c r="F9" s="198">
        <f>BFC!I9:I57</f>
        <v>84</v>
      </c>
      <c r="G9" s="198">
        <f>BPDL!J9</f>
        <v>582</v>
      </c>
      <c r="H9" s="198">
        <f>Centre!H9:H57</f>
        <v>0</v>
      </c>
      <c r="I9" s="198">
        <f>Corse!F9:F57</f>
        <v>0</v>
      </c>
      <c r="J9" s="115">
        <f>HDF!H9</f>
        <v>120</v>
      </c>
      <c r="K9" s="115">
        <f>'IDF &amp; DOM TOM'!H9</f>
        <v>0</v>
      </c>
      <c r="L9" s="198">
        <f>GE!H9</f>
        <v>48</v>
      </c>
      <c r="M9" s="198">
        <f>Nor!G9</f>
        <v>30</v>
      </c>
      <c r="N9" s="115">
        <f>NA!G9</f>
        <v>0</v>
      </c>
      <c r="O9" s="199">
        <f>OCC!L9</f>
        <v>307</v>
      </c>
      <c r="P9" s="115">
        <f>PACA!G9</f>
        <v>360</v>
      </c>
      <c r="Q9" s="224"/>
    </row>
    <row r="10" spans="1:17" ht="30" x14ac:dyDescent="0.25">
      <c r="A10" s="235"/>
      <c r="B10" s="237"/>
      <c r="C10" s="82" t="s">
        <v>19</v>
      </c>
      <c r="D10" s="196">
        <f t="shared" si="0"/>
        <v>64</v>
      </c>
      <c r="E10" s="122">
        <f>Aura!O10</f>
        <v>21</v>
      </c>
      <c r="F10" s="198">
        <f>BFC!I10:I58</f>
        <v>5</v>
      </c>
      <c r="G10" s="198">
        <f>BPDL!J10</f>
        <v>6</v>
      </c>
      <c r="H10" s="198">
        <f>Centre!H10:H58</f>
        <v>0</v>
      </c>
      <c r="I10" s="198">
        <f>Corse!F10:F58</f>
        <v>0</v>
      </c>
      <c r="J10" s="115">
        <f>HDF!H10</f>
        <v>3</v>
      </c>
      <c r="K10" s="115">
        <f>'IDF &amp; DOM TOM'!H10</f>
        <v>0</v>
      </c>
      <c r="L10" s="198">
        <f>GE!H10</f>
        <v>2</v>
      </c>
      <c r="M10" s="198">
        <f>Nor!G10</f>
        <v>1</v>
      </c>
      <c r="N10" s="115">
        <f>NA!G10</f>
        <v>0</v>
      </c>
      <c r="O10" s="199">
        <f>OCC!L10</f>
        <v>14</v>
      </c>
      <c r="P10" s="115">
        <f>PACA!G10</f>
        <v>12</v>
      </c>
      <c r="Q10" s="224"/>
    </row>
    <row r="11" spans="1:17" ht="30" x14ac:dyDescent="0.25">
      <c r="A11" s="235"/>
      <c r="B11" s="239" t="s">
        <v>20</v>
      </c>
      <c r="C11" s="82" t="s">
        <v>21</v>
      </c>
      <c r="D11" s="196">
        <f t="shared" si="0"/>
        <v>102</v>
      </c>
      <c r="E11" s="122">
        <f>Aura!O11</f>
        <v>28</v>
      </c>
      <c r="F11" s="198">
        <f>BFC!I11:I59</f>
        <v>22</v>
      </c>
      <c r="G11" s="198">
        <f>BPDL!J11</f>
        <v>1</v>
      </c>
      <c r="H11" s="198">
        <f>Centre!H11:H59</f>
        <v>0</v>
      </c>
      <c r="I11" s="198">
        <f>Corse!F11:F59</f>
        <v>0</v>
      </c>
      <c r="J11" s="115">
        <f>HDF!H11</f>
        <v>48</v>
      </c>
      <c r="K11" s="115">
        <f>'IDF &amp; DOM TOM'!H11</f>
        <v>0</v>
      </c>
      <c r="L11" s="198">
        <f>GE!H11</f>
        <v>0</v>
      </c>
      <c r="M11" s="198">
        <f>Nor!G11</f>
        <v>0</v>
      </c>
      <c r="N11" s="115">
        <f>NA!G11</f>
        <v>0</v>
      </c>
      <c r="O11" s="199">
        <f>OCC!L11</f>
        <v>0</v>
      </c>
      <c r="P11" s="115">
        <f>PACA!G11</f>
        <v>3</v>
      </c>
      <c r="Q11" s="224"/>
    </row>
    <row r="12" spans="1:17" ht="30" x14ac:dyDescent="0.25">
      <c r="A12" s="235"/>
      <c r="B12" s="239"/>
      <c r="C12" s="82" t="s">
        <v>22</v>
      </c>
      <c r="D12" s="196">
        <f t="shared" si="0"/>
        <v>10</v>
      </c>
      <c r="E12" s="122">
        <f>Aura!O12</f>
        <v>3</v>
      </c>
      <c r="F12" s="198">
        <f>BFC!I12:I60</f>
        <v>3</v>
      </c>
      <c r="G12" s="198">
        <f>BPDL!J12</f>
        <v>0</v>
      </c>
      <c r="H12" s="198">
        <f>Centre!H12:H60</f>
        <v>0</v>
      </c>
      <c r="I12" s="198">
        <f>Corse!F12:F60</f>
        <v>0</v>
      </c>
      <c r="J12" s="115">
        <f>HDF!H12</f>
        <v>3</v>
      </c>
      <c r="K12" s="115">
        <f>'IDF &amp; DOM TOM'!H12</f>
        <v>0</v>
      </c>
      <c r="L12" s="198">
        <f>GE!H12</f>
        <v>0</v>
      </c>
      <c r="M12" s="198">
        <f>Nor!G12</f>
        <v>0</v>
      </c>
      <c r="N12" s="115">
        <f>NA!G12</f>
        <v>0</v>
      </c>
      <c r="O12" s="199">
        <f>OCC!L12</f>
        <v>0</v>
      </c>
      <c r="P12" s="115">
        <f>PACA!G12</f>
        <v>1</v>
      </c>
      <c r="Q12" s="224"/>
    </row>
    <row r="13" spans="1:17" x14ac:dyDescent="0.25">
      <c r="A13" s="235"/>
      <c r="B13" s="239" t="s">
        <v>23</v>
      </c>
      <c r="C13" s="82" t="s">
        <v>24</v>
      </c>
      <c r="D13" s="196">
        <f t="shared" si="0"/>
        <v>14</v>
      </c>
      <c r="E13" s="122">
        <f>Aura!O13</f>
        <v>2</v>
      </c>
      <c r="F13" s="198">
        <f>BFC!I13:I61</f>
        <v>2</v>
      </c>
      <c r="G13" s="198">
        <f>BPDL!J13</f>
        <v>1</v>
      </c>
      <c r="H13" s="198">
        <f>Centre!H13:H61</f>
        <v>1</v>
      </c>
      <c r="I13" s="198">
        <f>Corse!F13:F61</f>
        <v>0</v>
      </c>
      <c r="J13" s="115">
        <f>HDF!H13</f>
        <v>1</v>
      </c>
      <c r="K13" s="115">
        <f>'IDF &amp; DOM TOM'!H13</f>
        <v>0</v>
      </c>
      <c r="L13" s="198">
        <f>GE!H13</f>
        <v>2</v>
      </c>
      <c r="M13" s="198">
        <f>Nor!G13</f>
        <v>2</v>
      </c>
      <c r="N13" s="115">
        <f>NA!G13</f>
        <v>0</v>
      </c>
      <c r="O13" s="199">
        <f>OCC!L13</f>
        <v>3</v>
      </c>
      <c r="P13" s="115">
        <f>PACA!G13</f>
        <v>0</v>
      </c>
      <c r="Q13" s="224"/>
    </row>
    <row r="14" spans="1:17" x14ac:dyDescent="0.25">
      <c r="A14" s="235"/>
      <c r="B14" s="239"/>
      <c r="C14" s="82" t="s">
        <v>25</v>
      </c>
      <c r="D14" s="196">
        <f t="shared" si="0"/>
        <v>12</v>
      </c>
      <c r="E14" s="122">
        <f>Aura!O14</f>
        <v>1</v>
      </c>
      <c r="F14" s="198">
        <f>BFC!I14:I62</f>
        <v>2</v>
      </c>
      <c r="G14" s="198">
        <f>BPDL!J14</f>
        <v>2</v>
      </c>
      <c r="H14" s="198">
        <f>Centre!H14:H62</f>
        <v>1</v>
      </c>
      <c r="I14" s="198">
        <f>Corse!F14:F62</f>
        <v>0</v>
      </c>
      <c r="J14" s="115">
        <f>HDF!H14</f>
        <v>1</v>
      </c>
      <c r="K14" s="115">
        <f>'IDF &amp; DOM TOM'!H14</f>
        <v>0</v>
      </c>
      <c r="L14" s="198">
        <f>GE!H14</f>
        <v>2</v>
      </c>
      <c r="M14" s="198">
        <f>Nor!G14</f>
        <v>1</v>
      </c>
      <c r="N14" s="115">
        <f>NA!G14</f>
        <v>0</v>
      </c>
      <c r="O14" s="199">
        <f>OCC!L14</f>
        <v>2</v>
      </c>
      <c r="P14" s="115">
        <f>PACA!G14</f>
        <v>0</v>
      </c>
      <c r="Q14" s="224"/>
    </row>
    <row r="15" spans="1:17" ht="30" x14ac:dyDescent="0.25">
      <c r="A15" s="235" t="s">
        <v>26</v>
      </c>
      <c r="B15" s="239" t="s">
        <v>27</v>
      </c>
      <c r="C15" s="82" t="s">
        <v>28</v>
      </c>
      <c r="D15" s="196">
        <f t="shared" si="0"/>
        <v>83</v>
      </c>
      <c r="E15" s="122">
        <f>Aura!O15</f>
        <v>12</v>
      </c>
      <c r="F15" s="198">
        <f>BFC!I15:I63</f>
        <v>8</v>
      </c>
      <c r="G15" s="198">
        <f>BPDL!J15</f>
        <v>9</v>
      </c>
      <c r="H15" s="198">
        <f>Centre!H15:H63</f>
        <v>6</v>
      </c>
      <c r="I15" s="198">
        <f>Corse!F15:F63</f>
        <v>2</v>
      </c>
      <c r="J15" s="115"/>
      <c r="K15" s="115"/>
      <c r="L15" s="198">
        <f>GE!H15</f>
        <v>10</v>
      </c>
      <c r="M15" s="198">
        <f>Nor!G15</f>
        <v>5</v>
      </c>
      <c r="N15" s="115">
        <f>NA!G15</f>
        <v>12</v>
      </c>
      <c r="O15" s="199">
        <f>OCC!L15</f>
        <v>13</v>
      </c>
      <c r="P15" s="115">
        <f>PACA!G15</f>
        <v>6</v>
      </c>
      <c r="Q15" s="224"/>
    </row>
    <row r="16" spans="1:17" x14ac:dyDescent="0.25">
      <c r="A16" s="235"/>
      <c r="B16" s="239"/>
      <c r="C16" s="82" t="s">
        <v>29</v>
      </c>
      <c r="D16" s="196">
        <f t="shared" si="0"/>
        <v>77</v>
      </c>
      <c r="E16" s="122">
        <f>Aura!O16</f>
        <v>9</v>
      </c>
      <c r="F16" s="198">
        <f>BFC!I16:I64</f>
        <v>7</v>
      </c>
      <c r="G16" s="198">
        <f>BPDL!J16</f>
        <v>3</v>
      </c>
      <c r="H16" s="198">
        <f>Centre!H16:H64</f>
        <v>5</v>
      </c>
      <c r="I16" s="198">
        <f>Corse!F16:F64</f>
        <v>0</v>
      </c>
      <c r="J16" s="115">
        <v>3</v>
      </c>
      <c r="K16" s="115">
        <v>8</v>
      </c>
      <c r="L16" s="198">
        <f>GE!H16</f>
        <v>9</v>
      </c>
      <c r="M16" s="198">
        <f>Nor!G16</f>
        <v>3</v>
      </c>
      <c r="N16" s="115">
        <f>NA!G16</f>
        <v>11</v>
      </c>
      <c r="O16" s="199">
        <f>OCC!L16</f>
        <v>13</v>
      </c>
      <c r="P16" s="115">
        <f>PACA!G16</f>
        <v>6</v>
      </c>
      <c r="Q16" s="224"/>
    </row>
    <row r="17" spans="1:17" ht="60" x14ac:dyDescent="0.25">
      <c r="A17" s="235"/>
      <c r="B17" s="240" t="s">
        <v>30</v>
      </c>
      <c r="C17" s="82" t="s">
        <v>31</v>
      </c>
      <c r="D17" s="159" t="s">
        <v>196</v>
      </c>
      <c r="E17" s="122" t="str">
        <f>Aura!O17</f>
        <v>oui</v>
      </c>
      <c r="F17" s="198" t="str">
        <f>BFC!I17:I65</f>
        <v>oui</v>
      </c>
      <c r="G17" s="198" t="str">
        <f>BPDL!J17</f>
        <v>oui</v>
      </c>
      <c r="H17" s="198" t="str">
        <f>Centre!H17:H65</f>
        <v>oui</v>
      </c>
      <c r="I17" s="198" t="str">
        <f>Corse!F17:F65</f>
        <v>oui</v>
      </c>
      <c r="J17" s="115" t="str">
        <f>HDF!H17</f>
        <v>non</v>
      </c>
      <c r="K17" s="115" t="str">
        <f>'IDF &amp; DOM TOM'!H17</f>
        <v>non</v>
      </c>
      <c r="L17" s="198" t="str">
        <f>GE!H17</f>
        <v>oui</v>
      </c>
      <c r="M17" s="198" t="str">
        <f>Nor!G17</f>
        <v>oui</v>
      </c>
      <c r="N17" s="115" t="str">
        <f>NA!G17</f>
        <v>oui</v>
      </c>
      <c r="O17" s="199" t="str">
        <f>OCC!L17</f>
        <v>oui</v>
      </c>
      <c r="P17" s="115" t="str">
        <f>PACA!G17</f>
        <v>oui</v>
      </c>
      <c r="Q17" s="224"/>
    </row>
    <row r="18" spans="1:17" x14ac:dyDescent="0.25">
      <c r="A18" s="235"/>
      <c r="B18" s="240"/>
      <c r="C18" s="82" t="s">
        <v>34</v>
      </c>
      <c r="D18" s="196">
        <f>SUM(E18:Q18)</f>
        <v>155</v>
      </c>
      <c r="E18" s="122">
        <f>Aura!O18</f>
        <v>52</v>
      </c>
      <c r="F18" s="198">
        <f>BFC!I18:I66</f>
        <v>19</v>
      </c>
      <c r="G18" s="198">
        <f>BPDL!J18</f>
        <v>9</v>
      </c>
      <c r="H18" s="198">
        <f>Centre!H18:H66</f>
        <v>7</v>
      </c>
      <c r="I18" s="198">
        <f>Corse!F18:F66</f>
        <v>5</v>
      </c>
      <c r="J18" s="115">
        <f>HDF!H18</f>
        <v>3</v>
      </c>
      <c r="K18" s="115">
        <f>'IDF &amp; DOM TOM'!H18</f>
        <v>3</v>
      </c>
      <c r="L18" s="198">
        <f>GE!H18</f>
        <v>12</v>
      </c>
      <c r="M18" s="198">
        <f>Nor!G18</f>
        <v>5</v>
      </c>
      <c r="N18" s="115">
        <f>NA!G18</f>
        <v>4</v>
      </c>
      <c r="O18" s="199">
        <f>OCC!L18</f>
        <v>20</v>
      </c>
      <c r="P18" s="115">
        <f>PACA!G18</f>
        <v>16</v>
      </c>
      <c r="Q18" s="224"/>
    </row>
    <row r="19" spans="1:17" ht="75" x14ac:dyDescent="0.25">
      <c r="A19" s="235"/>
      <c r="B19" s="240"/>
      <c r="C19" s="82" t="s">
        <v>35</v>
      </c>
      <c r="D19" s="196">
        <f>SUM(E19:Q19)</f>
        <v>38</v>
      </c>
      <c r="E19" s="122">
        <f>Aura!O19</f>
        <v>14</v>
      </c>
      <c r="F19" s="198">
        <f>BFC!I19:I67</f>
        <v>3</v>
      </c>
      <c r="G19" s="198">
        <f>BPDL!J19</f>
        <v>3</v>
      </c>
      <c r="H19" s="198">
        <f>Centre!H19:H67</f>
        <v>3</v>
      </c>
      <c r="I19" s="198">
        <f>Corse!F19:F67</f>
        <v>3</v>
      </c>
      <c r="J19" s="115">
        <f>HDF!H19</f>
        <v>1</v>
      </c>
      <c r="K19" s="115">
        <f>'IDF &amp; DOM TOM'!H19</f>
        <v>0</v>
      </c>
      <c r="L19" s="198">
        <f>GE!H19</f>
        <v>1</v>
      </c>
      <c r="M19" s="198">
        <f>Nor!G19</f>
        <v>1</v>
      </c>
      <c r="N19" s="115">
        <f>NA!G19</f>
        <v>0</v>
      </c>
      <c r="O19" s="199">
        <f>OCC!L19</f>
        <v>7</v>
      </c>
      <c r="P19" s="115">
        <f>PACA!G19</f>
        <v>2</v>
      </c>
      <c r="Q19" s="224"/>
    </row>
    <row r="20" spans="1:17" ht="45" x14ac:dyDescent="0.25">
      <c r="A20" s="235"/>
      <c r="B20" s="240"/>
      <c r="C20" s="82" t="s">
        <v>36</v>
      </c>
      <c r="D20" s="159" t="s">
        <v>197</v>
      </c>
      <c r="E20" s="122" t="str">
        <f>Aura!O20</f>
        <v>oui</v>
      </c>
      <c r="F20" s="198" t="str">
        <f>BFC!I20:I68</f>
        <v>oui</v>
      </c>
      <c r="G20" s="198" t="str">
        <f>BPDL!J20</f>
        <v>oui</v>
      </c>
      <c r="H20" s="198" t="str">
        <f>Centre!H20:H68</f>
        <v>oui</v>
      </c>
      <c r="I20" s="198" t="str">
        <f>Corse!F20:F68</f>
        <v>oui</v>
      </c>
      <c r="J20" s="115" t="str">
        <f>HDF!H20</f>
        <v>oui</v>
      </c>
      <c r="K20" s="115" t="str">
        <f>'IDF &amp; DOM TOM'!H20</f>
        <v>non</v>
      </c>
      <c r="L20" s="198" t="str">
        <f>GE!H20</f>
        <v>oui</v>
      </c>
      <c r="M20" s="198" t="str">
        <f>Nor!G20</f>
        <v>oui</v>
      </c>
      <c r="N20" s="115" t="str">
        <f>NA!G20</f>
        <v>non</v>
      </c>
      <c r="O20" s="199" t="str">
        <f>OCC!L20</f>
        <v>oui</v>
      </c>
      <c r="P20" s="115" t="str">
        <f>PACA!G20</f>
        <v>non</v>
      </c>
      <c r="Q20" s="224"/>
    </row>
    <row r="21" spans="1:17" x14ac:dyDescent="0.25">
      <c r="A21" s="235"/>
      <c r="B21" s="240"/>
      <c r="C21" s="82" t="s">
        <v>39</v>
      </c>
      <c r="D21" s="159" t="s">
        <v>201</v>
      </c>
      <c r="E21" s="122" t="str">
        <f>Aura!O21</f>
        <v>oui</v>
      </c>
      <c r="F21" s="198" t="str">
        <f>BFC!I21:I69</f>
        <v>oui</v>
      </c>
      <c r="G21" s="198" t="str">
        <f>BPDL!J21</f>
        <v>oui</v>
      </c>
      <c r="H21" s="198" t="str">
        <f>Centre!H21:H69</f>
        <v>oui</v>
      </c>
      <c r="I21" s="198" t="str">
        <f>Corse!F21:F69</f>
        <v>non</v>
      </c>
      <c r="J21" s="115" t="str">
        <f>HDF!H21</f>
        <v>non</v>
      </c>
      <c r="K21" s="115" t="str">
        <f>'IDF &amp; DOM TOM'!H21</f>
        <v>non</v>
      </c>
      <c r="L21" s="198" t="str">
        <f>GE!H21</f>
        <v>oui</v>
      </c>
      <c r="M21" s="198" t="str">
        <f>Nor!G21</f>
        <v>non</v>
      </c>
      <c r="N21" s="115" t="str">
        <f>NA!G21</f>
        <v>non</v>
      </c>
      <c r="O21" s="199" t="str">
        <f>OCC!L21</f>
        <v>non</v>
      </c>
      <c r="P21" s="115" t="str">
        <f>PACA!G21</f>
        <v>oui</v>
      </c>
      <c r="Q21" s="224"/>
    </row>
    <row r="22" spans="1:17" ht="30" x14ac:dyDescent="0.25">
      <c r="A22" s="235" t="s">
        <v>40</v>
      </c>
      <c r="B22" s="240" t="s">
        <v>41</v>
      </c>
      <c r="C22" s="82" t="s">
        <v>42</v>
      </c>
      <c r="D22" s="159" t="s">
        <v>198</v>
      </c>
      <c r="E22" s="122" t="str">
        <f>Aura!O22</f>
        <v>oui</v>
      </c>
      <c r="F22" s="198" t="str">
        <f>BFC!I22:I70</f>
        <v>oui</v>
      </c>
      <c r="G22" s="198" t="str">
        <f>BPDL!J22</f>
        <v>oui</v>
      </c>
      <c r="H22" s="198" t="str">
        <f>Centre!H22:H70</f>
        <v>oui</v>
      </c>
      <c r="I22" s="198" t="str">
        <f>Corse!F22:F70</f>
        <v>oui</v>
      </c>
      <c r="J22" s="115" t="str">
        <f>HDF!H22</f>
        <v>oui</v>
      </c>
      <c r="K22" s="115" t="str">
        <f>'IDF &amp; DOM TOM'!H22</f>
        <v>non</v>
      </c>
      <c r="L22" s="198" t="str">
        <f>GE!H22</f>
        <v>oui</v>
      </c>
      <c r="M22" s="198" t="str">
        <f>Nor!G22</f>
        <v>oui</v>
      </c>
      <c r="N22" s="115" t="str">
        <f>NA!G22</f>
        <v>oui</v>
      </c>
      <c r="O22" s="199" t="str">
        <f>OCC!L22</f>
        <v>oui</v>
      </c>
      <c r="P22" s="115" t="str">
        <f>PACA!G22</f>
        <v>oui</v>
      </c>
      <c r="Q22" s="224"/>
    </row>
    <row r="23" spans="1:17" ht="30" x14ac:dyDescent="0.25">
      <c r="A23" s="235"/>
      <c r="B23" s="240"/>
      <c r="C23" s="82" t="s">
        <v>43</v>
      </c>
      <c r="D23" s="159" t="s">
        <v>199</v>
      </c>
      <c r="E23" s="122" t="str">
        <f>Aura!O23</f>
        <v>oui</v>
      </c>
      <c r="F23" s="198" t="str">
        <f>BFC!I23:I71</f>
        <v>non</v>
      </c>
      <c r="G23" s="198" t="str">
        <f>BPDL!J23</f>
        <v>oui</v>
      </c>
      <c r="H23" s="198" t="str">
        <f>Centre!H23:H71</f>
        <v>non</v>
      </c>
      <c r="I23" s="198" t="str">
        <f>Corse!F23:F71</f>
        <v>non</v>
      </c>
      <c r="J23" s="115" t="str">
        <f>HDF!H23</f>
        <v>non</v>
      </c>
      <c r="K23" s="115" t="str">
        <f>'IDF &amp; DOM TOM'!H23</f>
        <v>oui</v>
      </c>
      <c r="L23" s="198" t="str">
        <f>GE!H23</f>
        <v>oui</v>
      </c>
      <c r="M23" s="198" t="str">
        <f>Nor!G23</f>
        <v>non</v>
      </c>
      <c r="N23" s="115" t="str">
        <f>NA!G23</f>
        <v>oui</v>
      </c>
      <c r="O23" s="199" t="str">
        <f>OCC!L23</f>
        <v>oui</v>
      </c>
      <c r="P23" s="115" t="str">
        <f>PACA!G23</f>
        <v>oui</v>
      </c>
      <c r="Q23" s="224"/>
    </row>
    <row r="24" spans="1:17" ht="30" x14ac:dyDescent="0.25">
      <c r="A24" s="235"/>
      <c r="B24" s="240"/>
      <c r="C24" s="82" t="s">
        <v>44</v>
      </c>
      <c r="D24" s="159" t="s">
        <v>199</v>
      </c>
      <c r="E24" s="122" t="str">
        <f>Aura!O24</f>
        <v>oui</v>
      </c>
      <c r="F24" s="198" t="str">
        <f>BFC!I24:I72</f>
        <v>oui</v>
      </c>
      <c r="G24" s="198" t="str">
        <f>BPDL!J24</f>
        <v>non</v>
      </c>
      <c r="H24" s="198" t="str">
        <f>Centre!H24:H72</f>
        <v>non</v>
      </c>
      <c r="I24" s="198" t="str">
        <f>Corse!F24:F72</f>
        <v>oui</v>
      </c>
      <c r="J24" s="115" t="str">
        <f>HDF!H24</f>
        <v>non</v>
      </c>
      <c r="K24" s="115" t="str">
        <f>'IDF &amp; DOM TOM'!H24</f>
        <v>non</v>
      </c>
      <c r="L24" s="198" t="str">
        <f>GE!H24</f>
        <v>oui</v>
      </c>
      <c r="M24" s="198" t="str">
        <f>Nor!G24</f>
        <v>non</v>
      </c>
      <c r="N24" s="115" t="str">
        <f>NA!G24</f>
        <v>oui</v>
      </c>
      <c r="O24" s="199" t="str">
        <f>OCC!L24</f>
        <v>oui</v>
      </c>
      <c r="P24" s="115" t="str">
        <f>PACA!G24</f>
        <v>oui</v>
      </c>
      <c r="Q24" s="224"/>
    </row>
    <row r="25" spans="1:17" x14ac:dyDescent="0.25">
      <c r="A25" s="235"/>
      <c r="B25" s="240" t="s">
        <v>45</v>
      </c>
      <c r="C25" s="82" t="s">
        <v>46</v>
      </c>
      <c r="D25" s="196">
        <f>SUM(E25:Q25)</f>
        <v>48</v>
      </c>
      <c r="E25" s="122">
        <f>Aura!O25</f>
        <v>13</v>
      </c>
      <c r="F25" s="198">
        <f>BFC!I25:I73</f>
        <v>9</v>
      </c>
      <c r="G25" s="198">
        <f>BPDL!J25</f>
        <v>4</v>
      </c>
      <c r="H25" s="198">
        <f>Centre!H25:H73</f>
        <v>2</v>
      </c>
      <c r="I25" s="198">
        <f>Corse!F25:F73</f>
        <v>1</v>
      </c>
      <c r="J25" s="115">
        <f>HDF!H25</f>
        <v>3</v>
      </c>
      <c r="K25" s="115">
        <f>'IDF &amp; DOM TOM'!H25</f>
        <v>0</v>
      </c>
      <c r="L25" s="198">
        <f>GE!H25</f>
        <v>3</v>
      </c>
      <c r="M25" s="198">
        <f>Nor!G25</f>
        <v>0</v>
      </c>
      <c r="N25" s="115">
        <f>NA!G25</f>
        <v>0</v>
      </c>
      <c r="O25" s="199">
        <f>OCC!L25</f>
        <v>10</v>
      </c>
      <c r="P25" s="115">
        <f>PACA!G25</f>
        <v>3</v>
      </c>
      <c r="Q25" s="224"/>
    </row>
    <row r="26" spans="1:17" ht="30" x14ac:dyDescent="0.25">
      <c r="A26" s="235"/>
      <c r="B26" s="240"/>
      <c r="C26" s="82" t="s">
        <v>47</v>
      </c>
      <c r="D26" s="196">
        <f t="shared" ref="D26:D45" si="1">SUM(E26:Q26)</f>
        <v>2445</v>
      </c>
      <c r="E26" s="122">
        <f>Aura!O26</f>
        <v>584</v>
      </c>
      <c r="F26" s="198">
        <f>BFC!I26:I74</f>
        <v>1162</v>
      </c>
      <c r="G26" s="198">
        <f>BPDL!J26</f>
        <v>77</v>
      </c>
      <c r="H26" s="198">
        <f>Centre!H26:H74</f>
        <v>117</v>
      </c>
      <c r="I26" s="198">
        <f>Corse!F26:F74</f>
        <v>8</v>
      </c>
      <c r="J26" s="115">
        <f>HDF!H26</f>
        <v>200</v>
      </c>
      <c r="K26" s="115">
        <f>'IDF &amp; DOM TOM'!H26</f>
        <v>0</v>
      </c>
      <c r="L26" s="198">
        <f>GE!H26</f>
        <v>87</v>
      </c>
      <c r="M26" s="198">
        <f>Nor!G26</f>
        <v>0</v>
      </c>
      <c r="N26" s="115">
        <f>NA!G26</f>
        <v>0</v>
      </c>
      <c r="O26" s="199">
        <f>OCC!L26</f>
        <v>65</v>
      </c>
      <c r="P26" s="115">
        <f>PACA!G26</f>
        <v>145</v>
      </c>
      <c r="Q26" s="224"/>
    </row>
    <row r="27" spans="1:17" ht="30" x14ac:dyDescent="0.25">
      <c r="A27" s="235"/>
      <c r="B27" s="240"/>
      <c r="C27" s="82" t="s">
        <v>48</v>
      </c>
      <c r="D27" s="196">
        <f t="shared" si="1"/>
        <v>93</v>
      </c>
      <c r="E27" s="122">
        <f>Aura!O27</f>
        <v>9</v>
      </c>
      <c r="F27" s="198">
        <f>BFC!I27:I75</f>
        <v>26</v>
      </c>
      <c r="G27" s="198">
        <f>BPDL!J27</f>
        <v>0</v>
      </c>
      <c r="H27" s="198">
        <f>Centre!H27:H75</f>
        <v>1</v>
      </c>
      <c r="I27" s="198">
        <f>Corse!F27:F75</f>
        <v>2</v>
      </c>
      <c r="J27" s="115">
        <f>HDF!H27</f>
        <v>18</v>
      </c>
      <c r="K27" s="115">
        <f>'IDF &amp; DOM TOM'!H27</f>
        <v>9</v>
      </c>
      <c r="L27" s="198">
        <f>GE!H27</f>
        <v>10</v>
      </c>
      <c r="M27" s="198">
        <f>Nor!G27</f>
        <v>0</v>
      </c>
      <c r="N27" s="115">
        <f>NA!G27</f>
        <v>0</v>
      </c>
      <c r="O27" s="199">
        <f>OCC!L27</f>
        <v>12</v>
      </c>
      <c r="P27" s="115">
        <f>PACA!G27</f>
        <v>6</v>
      </c>
      <c r="Q27" s="224"/>
    </row>
    <row r="28" spans="1:17" ht="30" x14ac:dyDescent="0.25">
      <c r="A28" s="235" t="s">
        <v>49</v>
      </c>
      <c r="B28" s="244" t="s">
        <v>50</v>
      </c>
      <c r="C28" s="82" t="s">
        <v>51</v>
      </c>
      <c r="D28" s="196">
        <f t="shared" si="1"/>
        <v>74</v>
      </c>
      <c r="E28" s="122">
        <f>Aura!O28</f>
        <v>27</v>
      </c>
      <c r="F28" s="198">
        <f>BFC!I28:I76</f>
        <v>23</v>
      </c>
      <c r="G28" s="198">
        <f>BPDL!J28</f>
        <v>3</v>
      </c>
      <c r="H28" s="198">
        <f>Centre!H28:H76</f>
        <v>2</v>
      </c>
      <c r="I28" s="198">
        <f>Corse!F28:F76</f>
        <v>2</v>
      </c>
      <c r="J28" s="115">
        <f>HDF!H28</f>
        <v>6</v>
      </c>
      <c r="K28" s="115">
        <f>'IDF &amp; DOM TOM'!H28</f>
        <v>0</v>
      </c>
      <c r="L28" s="198">
        <f>GE!H28</f>
        <v>5</v>
      </c>
      <c r="M28" s="198">
        <f>Nor!G28</f>
        <v>2</v>
      </c>
      <c r="N28" s="115">
        <f>NA!G28</f>
        <v>0</v>
      </c>
      <c r="O28" s="199">
        <f>OCC!L28</f>
        <v>2</v>
      </c>
      <c r="P28" s="115">
        <f>PACA!G28</f>
        <v>2</v>
      </c>
      <c r="Q28" s="224"/>
    </row>
    <row r="29" spans="1:17" ht="45" x14ac:dyDescent="0.25">
      <c r="A29" s="235"/>
      <c r="B29" s="244"/>
      <c r="C29" s="82" t="s">
        <v>52</v>
      </c>
      <c r="D29" s="196">
        <f t="shared" si="1"/>
        <v>57</v>
      </c>
      <c r="E29" s="122">
        <f>Aura!O29</f>
        <v>6</v>
      </c>
      <c r="F29" s="198">
        <f>BFC!I29:I77</f>
        <v>8</v>
      </c>
      <c r="G29" s="198">
        <f>BPDL!J29</f>
        <v>1</v>
      </c>
      <c r="H29" s="198">
        <f>Centre!H29:H77</f>
        <v>6</v>
      </c>
      <c r="I29" s="198">
        <f>Corse!F29:F77</f>
        <v>2</v>
      </c>
      <c r="J29" s="115"/>
      <c r="K29" s="115"/>
      <c r="L29" s="198">
        <f>GE!H29</f>
        <v>2</v>
      </c>
      <c r="M29" s="198">
        <f>Nor!G29</f>
        <v>3</v>
      </c>
      <c r="N29" s="115">
        <f>NA!G29</f>
        <v>10</v>
      </c>
      <c r="O29" s="199">
        <f>OCC!L29</f>
        <v>13</v>
      </c>
      <c r="P29" s="115">
        <f>PACA!G29</f>
        <v>6</v>
      </c>
      <c r="Q29" s="224"/>
    </row>
    <row r="30" spans="1:17" ht="30" x14ac:dyDescent="0.25">
      <c r="A30" s="235"/>
      <c r="B30" s="244"/>
      <c r="C30" s="82" t="s">
        <v>53</v>
      </c>
      <c r="D30" s="196">
        <f t="shared" si="1"/>
        <v>56</v>
      </c>
      <c r="E30" s="122">
        <f>Aura!O30</f>
        <v>9</v>
      </c>
      <c r="F30" s="198">
        <f>BFC!I30:I78</f>
        <v>7</v>
      </c>
      <c r="G30" s="198">
        <f>BPDL!J30</f>
        <v>1</v>
      </c>
      <c r="H30" s="198">
        <f>Centre!H30:H78</f>
        <v>6</v>
      </c>
      <c r="I30" s="198">
        <f>Corse!F30:F78</f>
        <v>0</v>
      </c>
      <c r="J30" s="115"/>
      <c r="K30" s="115"/>
      <c r="L30" s="198">
        <f>GE!H30</f>
        <v>1</v>
      </c>
      <c r="M30" s="198">
        <f>Nor!G30</f>
        <v>3</v>
      </c>
      <c r="N30" s="115">
        <f>NA!G30</f>
        <v>10</v>
      </c>
      <c r="O30" s="199">
        <f>OCC!L30</f>
        <v>13</v>
      </c>
      <c r="P30" s="115">
        <f>PACA!G30</f>
        <v>6</v>
      </c>
      <c r="Q30" s="224"/>
    </row>
    <row r="31" spans="1:17" ht="30" x14ac:dyDescent="0.25">
      <c r="A31" s="235"/>
      <c r="B31" s="244"/>
      <c r="C31" s="82" t="s">
        <v>54</v>
      </c>
      <c r="D31" s="196">
        <f t="shared" si="1"/>
        <v>17</v>
      </c>
      <c r="E31" s="122">
        <f>Aura!O31</f>
        <v>6</v>
      </c>
      <c r="F31" s="198">
        <f>BFC!I31:I79</f>
        <v>5</v>
      </c>
      <c r="G31" s="198">
        <f>BPDL!J31</f>
        <v>0</v>
      </c>
      <c r="H31" s="198">
        <f>Centre!H31:H79</f>
        <v>1</v>
      </c>
      <c r="I31" s="198">
        <f>Corse!F31:F79</f>
        <v>0</v>
      </c>
      <c r="J31" s="115">
        <f>HDF!H31</f>
        <v>0</v>
      </c>
      <c r="K31" s="115">
        <f>'IDF &amp; DOM TOM'!H31</f>
        <v>0</v>
      </c>
      <c r="L31" s="198">
        <f>GE!H31</f>
        <v>2</v>
      </c>
      <c r="M31" s="198">
        <f>Nor!G31</f>
        <v>2</v>
      </c>
      <c r="N31" s="115">
        <f>NA!G31</f>
        <v>0</v>
      </c>
      <c r="O31" s="199">
        <f>OCC!L31</f>
        <v>0</v>
      </c>
      <c r="P31" s="115">
        <f>PACA!G31</f>
        <v>1</v>
      </c>
      <c r="Q31" s="224"/>
    </row>
    <row r="32" spans="1:17" x14ac:dyDescent="0.25">
      <c r="A32" s="235"/>
      <c r="B32" s="244"/>
      <c r="C32" s="82" t="s">
        <v>55</v>
      </c>
      <c r="D32" s="196">
        <f t="shared" si="1"/>
        <v>23</v>
      </c>
      <c r="E32" s="122">
        <f>Aura!O32</f>
        <v>23</v>
      </c>
      <c r="F32" s="198">
        <f>BFC!I32:I80</f>
        <v>0</v>
      </c>
      <c r="G32" s="198">
        <f>BPDL!J32</f>
        <v>0</v>
      </c>
      <c r="H32" s="198">
        <f>Centre!H32:H80</f>
        <v>0</v>
      </c>
      <c r="I32" s="198">
        <f>Corse!F32:F80</f>
        <v>0</v>
      </c>
      <c r="J32" s="115">
        <f>HDF!H32</f>
        <v>0</v>
      </c>
      <c r="K32" s="115">
        <f>'IDF &amp; DOM TOM'!H32</f>
        <v>0</v>
      </c>
      <c r="L32" s="198">
        <f>GE!H32</f>
        <v>0</v>
      </c>
      <c r="M32" s="198">
        <f>Nor!G32</f>
        <v>0</v>
      </c>
      <c r="N32" s="115">
        <f>NA!G32</f>
        <v>0</v>
      </c>
      <c r="O32" s="199">
        <f>OCC!L32</f>
        <v>0</v>
      </c>
      <c r="P32" s="115">
        <f>PACA!G32</f>
        <v>0</v>
      </c>
      <c r="Q32" s="224"/>
    </row>
    <row r="33" spans="1:17" x14ac:dyDescent="0.25">
      <c r="A33" s="235"/>
      <c r="B33" s="244"/>
      <c r="C33" s="82" t="s">
        <v>56</v>
      </c>
      <c r="D33" s="196">
        <f t="shared" si="1"/>
        <v>99</v>
      </c>
      <c r="E33" s="122">
        <f>Aura!O33</f>
        <v>30</v>
      </c>
      <c r="F33" s="198">
        <f>BFC!I33:I81</f>
        <v>35</v>
      </c>
      <c r="G33" s="198">
        <f>BPDL!J33</f>
        <v>2</v>
      </c>
      <c r="H33" s="198">
        <f>Centre!H33:H81</f>
        <v>2</v>
      </c>
      <c r="I33" s="198">
        <f>Corse!F33:F81</f>
        <v>2</v>
      </c>
      <c r="J33" s="115">
        <f>HDF!H33</f>
        <v>1</v>
      </c>
      <c r="K33" s="115">
        <f>'IDF &amp; DOM TOM'!H33</f>
        <v>0</v>
      </c>
      <c r="L33" s="198">
        <f>GE!H33</f>
        <v>1</v>
      </c>
      <c r="M33" s="198">
        <f>Nor!G33</f>
        <v>1</v>
      </c>
      <c r="N33" s="115">
        <f>NA!G33</f>
        <v>0</v>
      </c>
      <c r="O33" s="199">
        <f>OCC!L33</f>
        <v>19</v>
      </c>
      <c r="P33" s="115">
        <f>PACA!G33</f>
        <v>6</v>
      </c>
      <c r="Q33" s="224"/>
    </row>
    <row r="34" spans="1:17" x14ac:dyDescent="0.25">
      <c r="A34" s="235"/>
      <c r="B34" s="244"/>
      <c r="C34" s="82" t="s">
        <v>57</v>
      </c>
      <c r="D34" s="196">
        <f t="shared" si="1"/>
        <v>19088</v>
      </c>
      <c r="E34" s="122">
        <f>Aura!O34</f>
        <v>4384</v>
      </c>
      <c r="F34" s="198">
        <f>BFC!I34:I82</f>
        <v>8252</v>
      </c>
      <c r="G34" s="198">
        <f>BPDL!J34</f>
        <v>17</v>
      </c>
      <c r="H34" s="198">
        <f>Centre!H34:H82</f>
        <v>10</v>
      </c>
      <c r="I34" s="198">
        <f>Corse!F34:F82</f>
        <v>2</v>
      </c>
      <c r="J34" s="115">
        <f>HDF!H34</f>
        <v>0</v>
      </c>
      <c r="K34" s="115">
        <f>'IDF &amp; DOM TOM'!H34</f>
        <v>0</v>
      </c>
      <c r="L34" s="198">
        <f>GE!H34</f>
        <v>309</v>
      </c>
      <c r="M34" s="198">
        <f>Nor!G34</f>
        <v>2</v>
      </c>
      <c r="N34" s="115">
        <f>NA!G34</f>
        <v>0</v>
      </c>
      <c r="O34" s="199">
        <f>OCC!L34</f>
        <v>3700</v>
      </c>
      <c r="P34" s="115">
        <f>PACA!G34</f>
        <v>2412</v>
      </c>
      <c r="Q34" s="224"/>
    </row>
    <row r="35" spans="1:17" x14ac:dyDescent="0.25">
      <c r="A35" s="235"/>
      <c r="B35" s="244"/>
      <c r="C35" s="82" t="s">
        <v>58</v>
      </c>
      <c r="D35" s="196">
        <f t="shared" si="1"/>
        <v>122</v>
      </c>
      <c r="E35" s="122">
        <f>Aura!O35</f>
        <v>2</v>
      </c>
      <c r="F35" s="198">
        <f>BFC!I35:I83</f>
        <v>5</v>
      </c>
      <c r="G35" s="198">
        <f>BPDL!J35</f>
        <v>0</v>
      </c>
      <c r="H35" s="198">
        <f>Centre!H35:H83</f>
        <v>1</v>
      </c>
      <c r="I35" s="198">
        <f>Corse!F35:F83</f>
        <v>0</v>
      </c>
      <c r="J35" s="115">
        <f>HDF!H35</f>
        <v>2</v>
      </c>
      <c r="K35" s="115">
        <f>'IDF &amp; DOM TOM'!H35</f>
        <v>3</v>
      </c>
      <c r="L35" s="198">
        <f>GE!H35</f>
        <v>0</v>
      </c>
      <c r="M35" s="198">
        <f>Nor!G35</f>
        <v>1</v>
      </c>
      <c r="N35" s="115">
        <f>NA!G35</f>
        <v>0</v>
      </c>
      <c r="O35" s="199">
        <f>OCC!L35</f>
        <v>2</v>
      </c>
      <c r="P35" s="115">
        <f>PACA!G35</f>
        <v>106</v>
      </c>
      <c r="Q35" s="224"/>
    </row>
    <row r="36" spans="1:17" x14ac:dyDescent="0.25">
      <c r="A36" s="235"/>
      <c r="B36" s="244"/>
      <c r="C36" s="82" t="s">
        <v>59</v>
      </c>
      <c r="D36" s="196">
        <f t="shared" si="1"/>
        <v>9</v>
      </c>
      <c r="E36" s="122">
        <f>Aura!O36</f>
        <v>4</v>
      </c>
      <c r="F36" s="198">
        <f>BFC!I36:I84</f>
        <v>2</v>
      </c>
      <c r="G36" s="198">
        <f>BPDL!J36</f>
        <v>0</v>
      </c>
      <c r="H36" s="198">
        <f>Centre!H36:H84</f>
        <v>0</v>
      </c>
      <c r="I36" s="198">
        <f>Corse!F36:F84</f>
        <v>0</v>
      </c>
      <c r="J36" s="115">
        <f>HDF!H36</f>
        <v>0</v>
      </c>
      <c r="K36" s="115">
        <f>'IDF &amp; DOM TOM'!H36</f>
        <v>0</v>
      </c>
      <c r="L36" s="198">
        <f>GE!H36</f>
        <v>0</v>
      </c>
      <c r="M36" s="198">
        <f>Nor!G36</f>
        <v>0</v>
      </c>
      <c r="N36" s="115">
        <f>NA!G36</f>
        <v>0</v>
      </c>
      <c r="O36" s="199">
        <f>OCC!L36</f>
        <v>3</v>
      </c>
      <c r="P36" s="115">
        <f>PACA!G36</f>
        <v>0</v>
      </c>
      <c r="Q36" s="224"/>
    </row>
    <row r="37" spans="1:17" ht="28.5" x14ac:dyDescent="0.25">
      <c r="A37" s="235" t="s">
        <v>60</v>
      </c>
      <c r="B37" s="244" t="s">
        <v>61</v>
      </c>
      <c r="C37" s="118" t="s">
        <v>62</v>
      </c>
      <c r="D37" s="196">
        <f t="shared" si="1"/>
        <v>11</v>
      </c>
      <c r="E37" s="122">
        <f>Aura!O37</f>
        <v>1</v>
      </c>
      <c r="F37" s="198">
        <f>BFC!I37:I85</f>
        <v>3</v>
      </c>
      <c r="G37" s="198">
        <f>BPDL!J37</f>
        <v>1</v>
      </c>
      <c r="H37" s="198">
        <f>Centre!H37:H85</f>
        <v>0</v>
      </c>
      <c r="I37" s="198">
        <f>Corse!F37:F85</f>
        <v>0</v>
      </c>
      <c r="J37" s="115">
        <f>HDF!H37</f>
        <v>0</v>
      </c>
      <c r="K37" s="115"/>
      <c r="L37" s="198">
        <f>GE!H37</f>
        <v>0</v>
      </c>
      <c r="M37" s="198">
        <f>Nor!G37</f>
        <v>0</v>
      </c>
      <c r="N37" s="115">
        <f>NA!G37</f>
        <v>2</v>
      </c>
      <c r="O37" s="199">
        <f>OCC!L37</f>
        <v>3</v>
      </c>
      <c r="P37" s="115">
        <f>PACA!G37</f>
        <v>1</v>
      </c>
      <c r="Q37" s="224"/>
    </row>
    <row r="38" spans="1:17" ht="28.5" x14ac:dyDescent="0.25">
      <c r="A38" s="235"/>
      <c r="B38" s="244"/>
      <c r="C38" s="118" t="s">
        <v>63</v>
      </c>
      <c r="D38" s="196">
        <f t="shared" si="1"/>
        <v>27</v>
      </c>
      <c r="E38" s="122">
        <f>Aura!O38</f>
        <v>8</v>
      </c>
      <c r="F38" s="198">
        <f>BFC!I38:I86</f>
        <v>4</v>
      </c>
      <c r="G38" s="198">
        <f>BPDL!J38</f>
        <v>0</v>
      </c>
      <c r="H38" s="198">
        <f>Centre!H38:H86</f>
        <v>4</v>
      </c>
      <c r="I38" s="198">
        <f>Corse!F38:F86</f>
        <v>0</v>
      </c>
      <c r="J38" s="115">
        <f>HDF!H38</f>
        <v>1</v>
      </c>
      <c r="K38" s="115">
        <f>'IDF &amp; DOM TOM'!H38</f>
        <v>0</v>
      </c>
      <c r="L38" s="198">
        <f>GE!H38</f>
        <v>0</v>
      </c>
      <c r="M38" s="198">
        <f>Nor!G38</f>
        <v>0</v>
      </c>
      <c r="N38" s="115">
        <f>NA!G38</f>
        <v>0</v>
      </c>
      <c r="O38" s="199">
        <f>OCC!L38</f>
        <v>5</v>
      </c>
      <c r="P38" s="115">
        <f>PACA!G38</f>
        <v>5</v>
      </c>
      <c r="Q38" s="224"/>
    </row>
    <row r="39" spans="1:17" ht="28.5" x14ac:dyDescent="0.25">
      <c r="A39" s="235"/>
      <c r="B39" s="244"/>
      <c r="C39" s="118" t="s">
        <v>64</v>
      </c>
      <c r="D39" s="196">
        <f t="shared" si="1"/>
        <v>73</v>
      </c>
      <c r="E39" s="122">
        <f>Aura!O39</f>
        <v>12</v>
      </c>
      <c r="F39" s="198">
        <f>BFC!I39:I87</f>
        <v>1</v>
      </c>
      <c r="G39" s="198">
        <f>BPDL!J39</f>
        <v>8</v>
      </c>
      <c r="H39" s="198">
        <f>Centre!H39:H87</f>
        <v>6</v>
      </c>
      <c r="I39" s="198">
        <f>Corse!F39:F87</f>
        <v>3</v>
      </c>
      <c r="J39" s="115">
        <f>HDF!H39</f>
        <v>7</v>
      </c>
      <c r="K39" s="115">
        <f>'IDF &amp; DOM TOM'!H39</f>
        <v>3</v>
      </c>
      <c r="L39" s="198">
        <f>GE!H39</f>
        <v>15</v>
      </c>
      <c r="M39" s="198">
        <f>Nor!G39</f>
        <v>2</v>
      </c>
      <c r="N39" s="115">
        <f>NA!G39</f>
        <v>1</v>
      </c>
      <c r="O39" s="199">
        <f>OCC!L39</f>
        <v>10</v>
      </c>
      <c r="P39" s="115">
        <f>PACA!G39</f>
        <v>5</v>
      </c>
      <c r="Q39" s="224"/>
    </row>
    <row r="40" spans="1:17" x14ac:dyDescent="0.25">
      <c r="A40" s="235"/>
      <c r="B40" s="244"/>
      <c r="C40" s="118" t="s">
        <v>65</v>
      </c>
      <c r="D40" s="196">
        <f t="shared" si="1"/>
        <v>517</v>
      </c>
      <c r="E40" s="122">
        <f>Aura!O40</f>
        <v>54</v>
      </c>
      <c r="F40" s="198">
        <f>BFC!I40:I88</f>
        <v>27</v>
      </c>
      <c r="G40" s="198">
        <f>BPDL!J40</f>
        <v>30</v>
      </c>
      <c r="H40" s="198">
        <f>Centre!H40:H88</f>
        <v>60</v>
      </c>
      <c r="I40" s="198">
        <f>Corse!F40:F88</f>
        <v>10</v>
      </c>
      <c r="J40" s="115">
        <f>HDF!H40</f>
        <v>19</v>
      </c>
      <c r="K40" s="115">
        <f>'IDF &amp; DOM TOM'!H40</f>
        <v>3</v>
      </c>
      <c r="L40" s="198">
        <f>GE!H40</f>
        <v>84</v>
      </c>
      <c r="M40" s="198">
        <f>Nor!G40</f>
        <v>5</v>
      </c>
      <c r="N40" s="115">
        <f>NA!G40</f>
        <v>46</v>
      </c>
      <c r="O40" s="199">
        <f>OCC!L40</f>
        <v>163</v>
      </c>
      <c r="P40" s="115">
        <f>PACA!G40</f>
        <v>16</v>
      </c>
      <c r="Q40" s="224"/>
    </row>
    <row r="41" spans="1:17" ht="28.5" x14ac:dyDescent="0.25">
      <c r="A41" s="235"/>
      <c r="B41" s="244"/>
      <c r="C41" s="118" t="s">
        <v>66</v>
      </c>
      <c r="D41" s="196">
        <f t="shared" si="1"/>
        <v>27</v>
      </c>
      <c r="E41" s="122">
        <f>Aura!O41</f>
        <v>5</v>
      </c>
      <c r="F41" s="198">
        <f>BFC!I41:I89</f>
        <v>3</v>
      </c>
      <c r="G41" s="198">
        <f>BPDL!J41</f>
        <v>1</v>
      </c>
      <c r="H41" s="198">
        <f>Centre!H41:H89</f>
        <v>0</v>
      </c>
      <c r="I41" s="198">
        <f>Corse!F41:F89</f>
        <v>1</v>
      </c>
      <c r="J41" s="115">
        <f>HDF!H41</f>
        <v>0</v>
      </c>
      <c r="K41" s="115">
        <f>'IDF &amp; DOM TOM'!H41</f>
        <v>0</v>
      </c>
      <c r="L41" s="198">
        <f>GE!H41</f>
        <v>4</v>
      </c>
      <c r="M41" s="198">
        <f>Nor!G41</f>
        <v>0</v>
      </c>
      <c r="N41" s="115">
        <f>NA!G41</f>
        <v>3</v>
      </c>
      <c r="O41" s="199">
        <f>OCC!L41</f>
        <v>7</v>
      </c>
      <c r="P41" s="115">
        <f>PACA!G41</f>
        <v>3</v>
      </c>
      <c r="Q41" s="224"/>
    </row>
    <row r="42" spans="1:17" ht="30" x14ac:dyDescent="0.25">
      <c r="A42" s="235" t="s">
        <v>67</v>
      </c>
      <c r="B42" s="239" t="s">
        <v>68</v>
      </c>
      <c r="C42" s="82" t="s">
        <v>69</v>
      </c>
      <c r="D42" s="196">
        <f t="shared" si="1"/>
        <v>20</v>
      </c>
      <c r="E42" s="122">
        <f>Aura!O42</f>
        <v>0</v>
      </c>
      <c r="F42" s="198">
        <f>BFC!I42:I90</f>
        <v>1</v>
      </c>
      <c r="G42" s="198">
        <f>BPDL!J42</f>
        <v>0</v>
      </c>
      <c r="H42" s="198">
        <f>Centre!H42:H90</f>
        <v>0</v>
      </c>
      <c r="I42" s="198">
        <f>Corse!F42:F90</f>
        <v>0</v>
      </c>
      <c r="J42" s="115">
        <f>HDF!H42</f>
        <v>0</v>
      </c>
      <c r="K42" s="115">
        <f>'IDF &amp; DOM TOM'!H42</f>
        <v>0</v>
      </c>
      <c r="L42" s="198">
        <f>GE!H42</f>
        <v>2</v>
      </c>
      <c r="M42" s="198">
        <f>Nor!G42</f>
        <v>0</v>
      </c>
      <c r="N42" s="115">
        <f>NA!G42</f>
        <v>0</v>
      </c>
      <c r="O42" s="199">
        <f>OCC!L42</f>
        <v>6</v>
      </c>
      <c r="P42" s="115">
        <f>PACA!G42</f>
        <v>11</v>
      </c>
      <c r="Q42" s="224"/>
    </row>
    <row r="43" spans="1:17" x14ac:dyDescent="0.25">
      <c r="A43" s="235"/>
      <c r="B43" s="239"/>
      <c r="C43" s="82" t="s">
        <v>70</v>
      </c>
      <c r="D43" s="196">
        <f t="shared" si="1"/>
        <v>29</v>
      </c>
      <c r="E43" s="122">
        <f>Aura!O43</f>
        <v>7</v>
      </c>
      <c r="F43" s="198">
        <f>BFC!I43:I91</f>
        <v>8</v>
      </c>
      <c r="G43" s="198">
        <f>BPDL!J43</f>
        <v>0</v>
      </c>
      <c r="H43" s="198">
        <f>Centre!H43:H91</f>
        <v>1</v>
      </c>
      <c r="I43" s="198">
        <f>Corse!F43:F91</f>
        <v>0</v>
      </c>
      <c r="J43" s="115">
        <f>HDF!H43</f>
        <v>0</v>
      </c>
      <c r="K43" s="115">
        <f>'IDF &amp; DOM TOM'!H43</f>
        <v>0</v>
      </c>
      <c r="L43" s="198">
        <f>GE!H43</f>
        <v>2</v>
      </c>
      <c r="M43" s="198">
        <f>Nor!G43</f>
        <v>0</v>
      </c>
      <c r="N43" s="115">
        <f>NA!G43</f>
        <v>0</v>
      </c>
      <c r="O43" s="199">
        <f>OCC!L43</f>
        <v>0</v>
      </c>
      <c r="P43" s="115">
        <f>PACA!G43</f>
        <v>11</v>
      </c>
      <c r="Q43" s="224"/>
    </row>
    <row r="44" spans="1:17" x14ac:dyDescent="0.25">
      <c r="A44" s="235"/>
      <c r="B44" s="239"/>
      <c r="C44" s="82" t="s">
        <v>71</v>
      </c>
      <c r="D44" s="196">
        <f t="shared" si="1"/>
        <v>571</v>
      </c>
      <c r="E44" s="122">
        <f>Aura!O44</f>
        <v>317</v>
      </c>
      <c r="F44" s="198">
        <f>BFC!I44:I92</f>
        <v>75</v>
      </c>
      <c r="G44" s="198">
        <f>BPDL!J44</f>
        <v>2</v>
      </c>
      <c r="H44" s="198">
        <f>Centre!H44:H92</f>
        <v>3</v>
      </c>
      <c r="I44" s="198">
        <f>Corse!F44:F92</f>
        <v>15</v>
      </c>
      <c r="J44" s="115">
        <f>HDF!H44</f>
        <v>4</v>
      </c>
      <c r="K44" s="115">
        <f>'IDF &amp; DOM TOM'!H44</f>
        <v>4</v>
      </c>
      <c r="L44" s="198">
        <f>GE!H44</f>
        <v>31</v>
      </c>
      <c r="M44" s="198">
        <f>Nor!G44</f>
        <v>20</v>
      </c>
      <c r="N44" s="115">
        <f>NA!G44</f>
        <v>0</v>
      </c>
      <c r="O44" s="199">
        <f>OCC!L44</f>
        <v>65</v>
      </c>
      <c r="P44" s="115">
        <f>PACA!G44</f>
        <v>35</v>
      </c>
      <c r="Q44" s="224"/>
    </row>
    <row r="45" spans="1:17" ht="45.75" thickBot="1" x14ac:dyDescent="0.3">
      <c r="A45" s="245"/>
      <c r="B45" s="23" t="s">
        <v>72</v>
      </c>
      <c r="C45" s="119" t="s">
        <v>73</v>
      </c>
      <c r="D45" s="133">
        <f t="shared" si="1"/>
        <v>36</v>
      </c>
      <c r="E45" s="133">
        <f>Aura!O45</f>
        <v>7</v>
      </c>
      <c r="F45" s="133">
        <f>BFC!I45:I93</f>
        <v>6</v>
      </c>
      <c r="G45" s="133">
        <f>BPDL!J45</f>
        <v>1</v>
      </c>
      <c r="H45" s="133">
        <f>Centre!H45:H93</f>
        <v>3</v>
      </c>
      <c r="I45" s="134">
        <f>Corse!F45:F93</f>
        <v>1</v>
      </c>
      <c r="J45" s="134">
        <f>HDF!H45</f>
        <v>0</v>
      </c>
      <c r="K45" s="134">
        <f>'IDF &amp; DOM TOM'!H45</f>
        <v>0</v>
      </c>
      <c r="L45" s="134">
        <f>GE!H45</f>
        <v>0</v>
      </c>
      <c r="M45" s="134">
        <f>Nor!G45</f>
        <v>2</v>
      </c>
      <c r="N45" s="134">
        <f>NA!G45</f>
        <v>0</v>
      </c>
      <c r="O45" s="134">
        <f>OCC!L45</f>
        <v>12</v>
      </c>
      <c r="P45" s="134">
        <f>PACA!G45</f>
        <v>4</v>
      </c>
      <c r="Q45" s="225"/>
    </row>
    <row r="46" spans="1:17" ht="30" x14ac:dyDescent="0.25">
      <c r="A46" s="241"/>
      <c r="B46" s="242" t="s">
        <v>74</v>
      </c>
      <c r="C46" s="82" t="s">
        <v>75</v>
      </c>
      <c r="D46" s="135">
        <f>SUM(E46:Q46)</f>
        <v>879258.52999999991</v>
      </c>
      <c r="E46" s="135">
        <f>Aura!O46</f>
        <v>371037.47</v>
      </c>
      <c r="F46" s="135">
        <f>BFC!I46:I94</f>
        <v>70822.3</v>
      </c>
      <c r="G46" s="135">
        <f>BPDL!J46</f>
        <v>24840.629999999997</v>
      </c>
      <c r="H46" s="136">
        <f>Centre!H46:H94</f>
        <v>55216</v>
      </c>
      <c r="I46" s="136">
        <f>Corse!F46:F94</f>
        <v>7000</v>
      </c>
      <c r="J46" s="136">
        <f>HDF!H46</f>
        <v>42081</v>
      </c>
      <c r="K46" s="136">
        <f>'IDF &amp; DOM TOM'!H46</f>
        <v>8417</v>
      </c>
      <c r="L46" s="136">
        <f>GE!H46</f>
        <v>50822.13</v>
      </c>
      <c r="M46" s="136">
        <f>Nor!G46</f>
        <v>18175</v>
      </c>
      <c r="N46" s="137">
        <f>NA!G46</f>
        <v>31302</v>
      </c>
      <c r="O46" s="137">
        <f>OCC!L46</f>
        <v>143002</v>
      </c>
      <c r="P46" s="137">
        <f>PACA!G46</f>
        <v>56543</v>
      </c>
      <c r="Q46" s="226"/>
    </row>
    <row r="47" spans="1:17" ht="30.75" customHeight="1" x14ac:dyDescent="0.25">
      <c r="A47" s="241"/>
      <c r="B47" s="242"/>
      <c r="C47" s="82" t="s">
        <v>76</v>
      </c>
      <c r="D47" s="135">
        <f t="shared" ref="D47:D52" si="2">SUM(E47:Q47)</f>
        <v>277217.24</v>
      </c>
      <c r="E47" s="138">
        <f>Aura!O47</f>
        <v>92625.9</v>
      </c>
      <c r="F47" s="138">
        <f>BFC!I47:I95</f>
        <v>33966</v>
      </c>
      <c r="G47" s="138">
        <f>BPDL!J47</f>
        <v>16652.559999999998</v>
      </c>
      <c r="H47" s="136">
        <f>Centre!H47:H95</f>
        <v>32177</v>
      </c>
      <c r="I47" s="137">
        <f>Corse!F47:F95</f>
        <v>2100</v>
      </c>
      <c r="J47" s="137">
        <f>HDF!H47</f>
        <v>30788.720000000001</v>
      </c>
      <c r="K47" s="137">
        <f>'IDF &amp; DOM TOM'!H47</f>
        <v>4317</v>
      </c>
      <c r="L47" s="137">
        <f>GE!H47</f>
        <v>9789.06</v>
      </c>
      <c r="M47" s="137">
        <f>Nor!G47</f>
        <v>0</v>
      </c>
      <c r="N47" s="137">
        <f>NA!G47</f>
        <v>10532</v>
      </c>
      <c r="O47" s="137">
        <f>OCC!L47</f>
        <v>38054</v>
      </c>
      <c r="P47" s="137">
        <f>PACA!G47</f>
        <v>6215</v>
      </c>
      <c r="Q47" s="226"/>
    </row>
    <row r="48" spans="1:17" ht="30" x14ac:dyDescent="0.25">
      <c r="A48" s="241"/>
      <c r="B48" s="242"/>
      <c r="C48" s="82" t="s">
        <v>77</v>
      </c>
      <c r="D48" s="135">
        <f t="shared" si="2"/>
        <v>110174</v>
      </c>
      <c r="E48" s="138">
        <f>Aura!O48</f>
        <v>22000</v>
      </c>
      <c r="F48" s="138">
        <f>BFC!I48:I96</f>
        <v>9500</v>
      </c>
      <c r="G48" s="138">
        <f>BPDL!J48</f>
        <v>3000</v>
      </c>
      <c r="H48" s="136">
        <f>Centre!H48:H96</f>
        <v>2750</v>
      </c>
      <c r="I48" s="137">
        <f>Corse!F48:F96</f>
        <v>0</v>
      </c>
      <c r="J48" s="137">
        <f>HDF!H48</f>
        <v>2500</v>
      </c>
      <c r="K48" s="137">
        <f>'IDF &amp; DOM TOM'!H48</f>
        <v>3000</v>
      </c>
      <c r="L48" s="137">
        <f>GE!H48</f>
        <v>9500</v>
      </c>
      <c r="M48" s="137">
        <f>Nor!G48</f>
        <v>1600</v>
      </c>
      <c r="N48" s="137">
        <f>NA!G48</f>
        <v>7000</v>
      </c>
      <c r="O48" s="137">
        <f>OCC!L48</f>
        <v>30824</v>
      </c>
      <c r="P48" s="137">
        <f>PACA!G48</f>
        <v>18500</v>
      </c>
      <c r="Q48" s="226"/>
    </row>
    <row r="49" spans="1:17" x14ac:dyDescent="0.25">
      <c r="A49" s="241"/>
      <c r="B49" s="242"/>
      <c r="C49" s="82" t="s">
        <v>78</v>
      </c>
      <c r="D49" s="135">
        <f t="shared" si="2"/>
        <v>9300</v>
      </c>
      <c r="E49" s="138">
        <f>Aura!O49</f>
        <v>3000</v>
      </c>
      <c r="F49" s="138">
        <f>BFC!I49:I97</f>
        <v>2700</v>
      </c>
      <c r="G49" s="138">
        <f>BPDL!J49</f>
        <v>0</v>
      </c>
      <c r="H49" s="136">
        <f>Centre!H49:H97</f>
        <v>0</v>
      </c>
      <c r="I49" s="137">
        <f>Corse!F49:F97</f>
        <v>0</v>
      </c>
      <c r="J49" s="137">
        <f>HDF!H49</f>
        <v>0</v>
      </c>
      <c r="K49" s="137">
        <f>'IDF &amp; DOM TOM'!H49</f>
        <v>0</v>
      </c>
      <c r="L49" s="137">
        <f>GE!H49</f>
        <v>2000</v>
      </c>
      <c r="M49" s="137">
        <f>Nor!G49</f>
        <v>0</v>
      </c>
      <c r="N49" s="137">
        <f>NA!G49</f>
        <v>0</v>
      </c>
      <c r="O49" s="137">
        <f>OCC!L49</f>
        <v>0</v>
      </c>
      <c r="P49" s="137">
        <f>PACA!G49</f>
        <v>1600</v>
      </c>
      <c r="Q49" s="226"/>
    </row>
    <row r="50" spans="1:17" x14ac:dyDescent="0.25">
      <c r="A50" s="241"/>
      <c r="B50" s="242"/>
      <c r="C50" s="82" t="s">
        <v>79</v>
      </c>
      <c r="D50" s="135">
        <f t="shared" si="2"/>
        <v>70176</v>
      </c>
      <c r="E50" s="138">
        <f>Aura!O50</f>
        <v>16842</v>
      </c>
      <c r="F50" s="138">
        <f>BFC!I50:I98</f>
        <v>2700</v>
      </c>
      <c r="G50" s="138">
        <f>BPDL!J50</f>
        <v>1350</v>
      </c>
      <c r="H50" s="136">
        <f>Centre!H50:H98</f>
        <v>12340</v>
      </c>
      <c r="I50" s="137">
        <f>Corse!F50:F98</f>
        <v>2800</v>
      </c>
      <c r="J50" s="137">
        <f>HDF!H50</f>
        <v>0</v>
      </c>
      <c r="K50" s="137">
        <f>'IDF &amp; DOM TOM'!H50</f>
        <v>0</v>
      </c>
      <c r="L50" s="137">
        <f>GE!H50</f>
        <v>5000</v>
      </c>
      <c r="M50" s="137">
        <f>Nor!G50</f>
        <v>5107</v>
      </c>
      <c r="N50" s="137">
        <f>NA!G50</f>
        <v>7000</v>
      </c>
      <c r="O50" s="137">
        <f>OCC!L50</f>
        <v>11037</v>
      </c>
      <c r="P50" s="137">
        <f>PACA!G50</f>
        <v>6000</v>
      </c>
      <c r="Q50" s="226"/>
    </row>
    <row r="51" spans="1:17" ht="30" x14ac:dyDescent="0.25">
      <c r="A51" s="241"/>
      <c r="B51" s="242"/>
      <c r="C51" s="82" t="s">
        <v>80</v>
      </c>
      <c r="D51" s="135">
        <f t="shared" si="2"/>
        <v>148311.54999999999</v>
      </c>
      <c r="E51" s="138">
        <f>Aura!O51</f>
        <v>117947.55</v>
      </c>
      <c r="F51" s="138">
        <f>BFC!I51:I99</f>
        <v>4516</v>
      </c>
      <c r="G51" s="138">
        <f>BPDL!J51</f>
        <v>3250</v>
      </c>
      <c r="H51" s="136">
        <f>Centre!H51:H99</f>
        <v>200</v>
      </c>
      <c r="I51" s="137">
        <f>Corse!F51:F99</f>
        <v>0</v>
      </c>
      <c r="J51" s="137">
        <f>HDF!H51</f>
        <v>2958</v>
      </c>
      <c r="K51" s="137">
        <f>'IDF &amp; DOM TOM'!H51</f>
        <v>1100</v>
      </c>
      <c r="L51" s="137">
        <f>GE!H51</f>
        <v>2100</v>
      </c>
      <c r="M51" s="137">
        <f>Nor!G51</f>
        <v>0</v>
      </c>
      <c r="N51" s="137">
        <f>NA!G51</f>
        <v>0</v>
      </c>
      <c r="O51" s="137">
        <f>OCC!L51</f>
        <v>14240</v>
      </c>
      <c r="P51" s="137">
        <f>PACA!G51</f>
        <v>2000</v>
      </c>
      <c r="Q51" s="226"/>
    </row>
    <row r="52" spans="1:17" ht="30.75" thickBot="1" x14ac:dyDescent="0.3">
      <c r="A52" s="241"/>
      <c r="B52" s="243"/>
      <c r="C52" s="119" t="s">
        <v>81</v>
      </c>
      <c r="D52" s="139">
        <f t="shared" si="2"/>
        <v>28295.97</v>
      </c>
      <c r="E52" s="139">
        <f>Aura!O52</f>
        <v>14150</v>
      </c>
      <c r="F52" s="139">
        <f>BFC!I52:I100</f>
        <v>1900</v>
      </c>
      <c r="G52" s="139">
        <f>BPDL!J52</f>
        <v>0</v>
      </c>
      <c r="H52" s="140">
        <f>Centre!H52:H100</f>
        <v>0</v>
      </c>
      <c r="I52" s="140">
        <f>Corse!F52:F100</f>
        <v>242.97</v>
      </c>
      <c r="J52" s="140">
        <f>HDF!H52</f>
        <v>0</v>
      </c>
      <c r="K52" s="140">
        <f>'IDF &amp; DOM TOM'!H52</f>
        <v>0</v>
      </c>
      <c r="L52" s="140">
        <f>GE!H52</f>
        <v>0</v>
      </c>
      <c r="M52" s="140">
        <f>Nor!G52</f>
        <v>0</v>
      </c>
      <c r="N52" s="140">
        <f>NA!G52</f>
        <v>0</v>
      </c>
      <c r="O52" s="140">
        <f>OCC!L52</f>
        <v>8820</v>
      </c>
      <c r="P52" s="140">
        <f>PACA!G52</f>
        <v>3183</v>
      </c>
      <c r="Q52" s="227"/>
    </row>
    <row r="53" spans="1:17" x14ac:dyDescent="0.25">
      <c r="D53" s="114"/>
    </row>
    <row r="54" spans="1:17" x14ac:dyDescent="0.25">
      <c r="D54" s="114"/>
    </row>
    <row r="55" spans="1:17" x14ac:dyDescent="0.25">
      <c r="D55" s="114"/>
    </row>
    <row r="56" spans="1:17" x14ac:dyDescent="0.25">
      <c r="D56" s="114"/>
    </row>
    <row r="57" spans="1:17" x14ac:dyDescent="0.25">
      <c r="D57" s="114"/>
    </row>
    <row r="58" spans="1:17" x14ac:dyDescent="0.25">
      <c r="D58" s="114"/>
    </row>
    <row r="59" spans="1:17" x14ac:dyDescent="0.25">
      <c r="D59" s="114"/>
    </row>
    <row r="60" spans="1:17" x14ac:dyDescent="0.25">
      <c r="D60" s="114"/>
    </row>
    <row r="61" spans="1:17" x14ac:dyDescent="0.25">
      <c r="D61" s="114"/>
    </row>
    <row r="62" spans="1:17" x14ac:dyDescent="0.25">
      <c r="D62" s="114"/>
    </row>
    <row r="63" spans="1:17" x14ac:dyDescent="0.25">
      <c r="D63" s="114"/>
    </row>
    <row r="64" spans="1:17" x14ac:dyDescent="0.25">
      <c r="D64" s="114"/>
    </row>
    <row r="65" spans="4:4" x14ac:dyDescent="0.25">
      <c r="D65" s="114"/>
    </row>
    <row r="66" spans="4:4" x14ac:dyDescent="0.25">
      <c r="D66" s="114"/>
    </row>
    <row r="67" spans="4:4" x14ac:dyDescent="0.25">
      <c r="D67" s="114"/>
    </row>
    <row r="68" spans="4:4" x14ac:dyDescent="0.25">
      <c r="D68" s="114"/>
    </row>
    <row r="69" spans="4:4" x14ac:dyDescent="0.25">
      <c r="D69" s="114"/>
    </row>
    <row r="70" spans="4:4" x14ac:dyDescent="0.25">
      <c r="D70" s="114"/>
    </row>
    <row r="71" spans="4:4" x14ac:dyDescent="0.25">
      <c r="D71" s="114"/>
    </row>
    <row r="72" spans="4:4" x14ac:dyDescent="0.25">
      <c r="D72" s="114"/>
    </row>
    <row r="73" spans="4:4" x14ac:dyDescent="0.25">
      <c r="D73" s="114"/>
    </row>
    <row r="74" spans="4:4" x14ac:dyDescent="0.25">
      <c r="D74" s="114"/>
    </row>
    <row r="75" spans="4:4" x14ac:dyDescent="0.25">
      <c r="D75" s="114"/>
    </row>
    <row r="76" spans="4:4" x14ac:dyDescent="0.25">
      <c r="D76" s="114"/>
    </row>
    <row r="77" spans="4:4" x14ac:dyDescent="0.25">
      <c r="D77" s="114"/>
    </row>
    <row r="78" spans="4:4" x14ac:dyDescent="0.25">
      <c r="D78" s="114"/>
    </row>
    <row r="79" spans="4:4" x14ac:dyDescent="0.25">
      <c r="D79" s="114"/>
    </row>
    <row r="80" spans="4:4" x14ac:dyDescent="0.25">
      <c r="D80" s="114"/>
    </row>
    <row r="81" spans="4:4" x14ac:dyDescent="0.25">
      <c r="D81" s="114"/>
    </row>
    <row r="82" spans="4:4" x14ac:dyDescent="0.25">
      <c r="D82" s="114"/>
    </row>
    <row r="83" spans="4:4" x14ac:dyDescent="0.25">
      <c r="D83" s="114"/>
    </row>
    <row r="84" spans="4:4" x14ac:dyDescent="0.25">
      <c r="D84" s="114"/>
    </row>
    <row r="85" spans="4:4" x14ac:dyDescent="0.25">
      <c r="D85" s="114"/>
    </row>
    <row r="86" spans="4:4" x14ac:dyDescent="0.25">
      <c r="D86" s="114"/>
    </row>
    <row r="87" spans="4:4" x14ac:dyDescent="0.25">
      <c r="D87" s="114"/>
    </row>
    <row r="88" spans="4:4" x14ac:dyDescent="0.25">
      <c r="D88" s="114"/>
    </row>
    <row r="89" spans="4:4" x14ac:dyDescent="0.25">
      <c r="D89" s="114"/>
    </row>
    <row r="90" spans="4:4" x14ac:dyDescent="0.25">
      <c r="D90" s="114"/>
    </row>
    <row r="91" spans="4:4" x14ac:dyDescent="0.25">
      <c r="D91" s="114"/>
    </row>
    <row r="92" spans="4:4" x14ac:dyDescent="0.25">
      <c r="D92" s="114"/>
    </row>
    <row r="93" spans="4:4" x14ac:dyDescent="0.25">
      <c r="D93" s="114"/>
    </row>
    <row r="94" spans="4:4" x14ac:dyDescent="0.25">
      <c r="D94" s="114"/>
    </row>
    <row r="95" spans="4:4" x14ac:dyDescent="0.25">
      <c r="D95" s="114"/>
    </row>
    <row r="96" spans="4:4" x14ac:dyDescent="0.25">
      <c r="D96" s="114"/>
    </row>
    <row r="97" spans="4:4" x14ac:dyDescent="0.25">
      <c r="D97" s="114"/>
    </row>
    <row r="98" spans="4:4" x14ac:dyDescent="0.25">
      <c r="D98" s="114"/>
    </row>
    <row r="99" spans="4:4" x14ac:dyDescent="0.25">
      <c r="D99" s="114"/>
    </row>
    <row r="100" spans="4:4" x14ac:dyDescent="0.25">
      <c r="D100" s="114"/>
    </row>
    <row r="101" spans="4:4" x14ac:dyDescent="0.25">
      <c r="D101" s="114"/>
    </row>
    <row r="102" spans="4:4" x14ac:dyDescent="0.25">
      <c r="D102" s="114"/>
    </row>
    <row r="103" spans="4:4" x14ac:dyDescent="0.25">
      <c r="D103" s="114"/>
    </row>
    <row r="104" spans="4:4" x14ac:dyDescent="0.25">
      <c r="D104" s="114"/>
    </row>
    <row r="105" spans="4:4" x14ac:dyDescent="0.25">
      <c r="D105" s="114"/>
    </row>
    <row r="106" spans="4:4" x14ac:dyDescent="0.25">
      <c r="D106" s="114"/>
    </row>
    <row r="107" spans="4:4" x14ac:dyDescent="0.25">
      <c r="D107" s="114"/>
    </row>
    <row r="108" spans="4:4" x14ac:dyDescent="0.25">
      <c r="D108" s="114"/>
    </row>
    <row r="109" spans="4:4" x14ac:dyDescent="0.25">
      <c r="D109" s="114"/>
    </row>
    <row r="110" spans="4:4" x14ac:dyDescent="0.25">
      <c r="D110" s="114"/>
    </row>
    <row r="111" spans="4:4" x14ac:dyDescent="0.25">
      <c r="D111" s="114"/>
    </row>
  </sheetData>
  <mergeCells count="36">
    <mergeCell ref="P2:P3"/>
    <mergeCell ref="H2:H3"/>
    <mergeCell ref="I2:I3"/>
    <mergeCell ref="J2:J3"/>
    <mergeCell ref="K2:K3"/>
    <mergeCell ref="L2:L3"/>
    <mergeCell ref="A46:A52"/>
    <mergeCell ref="B46:B52"/>
    <mergeCell ref="A28:A36"/>
    <mergeCell ref="B28:B36"/>
    <mergeCell ref="A37:A41"/>
    <mergeCell ref="B37:B41"/>
    <mergeCell ref="A42:A45"/>
    <mergeCell ref="B42:B44"/>
    <mergeCell ref="A15:A21"/>
    <mergeCell ref="B15:B16"/>
    <mergeCell ref="B17:B21"/>
    <mergeCell ref="A22:A27"/>
    <mergeCell ref="B22:B24"/>
    <mergeCell ref="B25:B27"/>
    <mergeCell ref="Q2:Q3"/>
    <mergeCell ref="A2:A3"/>
    <mergeCell ref="B2:B3"/>
    <mergeCell ref="A4:A14"/>
    <mergeCell ref="B4:B7"/>
    <mergeCell ref="B9:B10"/>
    <mergeCell ref="B11:B12"/>
    <mergeCell ref="B13:B14"/>
    <mergeCell ref="C2:C3"/>
    <mergeCell ref="D2:D3"/>
    <mergeCell ref="E2:E3"/>
    <mergeCell ref="F2:F3"/>
    <mergeCell ref="G2:G3"/>
    <mergeCell ref="M2:M3"/>
    <mergeCell ref="N2:N3"/>
    <mergeCell ref="O2:O3"/>
  </mergeCells>
  <pageMargins left="0.23622047244094491" right="0.23622047244094491" top="0.74803149606299213" bottom="0.74803149606299213" header="0.31496062992125984" footer="0.31496062992125984"/>
  <pageSetup paperSize="9" scale="43" orientation="portrait" horizontalDpi="360" verticalDpi="360" r:id="rId1"/>
  <headerFooter>
    <oddHeader>&amp;L&amp;"-,Gras"&amp;14INDICATEURS 2019 STRUCTURES CDS/CSR de la FFS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2"/>
  <sheetViews>
    <sheetView topLeftCell="B19" workbookViewId="0">
      <selection activeCell="C26" sqref="C26"/>
    </sheetView>
  </sheetViews>
  <sheetFormatPr baseColWidth="10" defaultRowHeight="15" x14ac:dyDescent="0.25"/>
  <cols>
    <col min="1" max="1" width="16.42578125" bestFit="1" customWidth="1"/>
    <col min="2" max="2" width="66" bestFit="1" customWidth="1"/>
    <col min="3" max="3" width="55.140625" customWidth="1"/>
    <col min="4" max="4" width="10.7109375" bestFit="1" customWidth="1"/>
    <col min="5" max="6" width="10.7109375" customWidth="1"/>
    <col min="7" max="7" width="11.42578125" customWidth="1"/>
  </cols>
  <sheetData>
    <row r="1" spans="1:7" ht="30.75" customHeight="1" thickBot="1" x14ac:dyDescent="0.3">
      <c r="B1" s="1" t="s">
        <v>0</v>
      </c>
      <c r="C1" s="2" t="s">
        <v>114</v>
      </c>
    </row>
    <row r="2" spans="1:7" ht="49.5" customHeight="1" x14ac:dyDescent="0.25">
      <c r="A2" s="230" t="s">
        <v>2</v>
      </c>
      <c r="B2" s="232" t="s">
        <v>3</v>
      </c>
      <c r="C2" s="258" t="s">
        <v>4</v>
      </c>
      <c r="D2" s="259"/>
      <c r="E2" s="259"/>
      <c r="F2" s="260"/>
      <c r="G2" s="250" t="s">
        <v>140</v>
      </c>
    </row>
    <row r="3" spans="1:7" ht="49.5" customHeight="1" x14ac:dyDescent="0.25">
      <c r="A3" s="248"/>
      <c r="B3" s="249"/>
      <c r="C3" s="3"/>
      <c r="D3" s="4" t="s">
        <v>115</v>
      </c>
      <c r="E3" s="4" t="s">
        <v>104</v>
      </c>
      <c r="F3" s="4" t="s">
        <v>116</v>
      </c>
      <c r="G3" s="251"/>
    </row>
    <row r="4" spans="1:7" ht="15" customHeight="1" x14ac:dyDescent="0.25">
      <c r="A4" s="235" t="s">
        <v>9</v>
      </c>
      <c r="B4" s="252" t="s">
        <v>10</v>
      </c>
      <c r="C4" s="5" t="s">
        <v>11</v>
      </c>
      <c r="D4" s="6"/>
      <c r="E4" s="6"/>
      <c r="F4" s="150">
        <v>21</v>
      </c>
      <c r="G4" s="42">
        <f>D4+E4+F4</f>
        <v>21</v>
      </c>
    </row>
    <row r="5" spans="1:7" x14ac:dyDescent="0.25">
      <c r="A5" s="235"/>
      <c r="B5" s="252"/>
      <c r="C5" s="5" t="s">
        <v>12</v>
      </c>
      <c r="D5" s="6"/>
      <c r="E5" s="6"/>
      <c r="F5" s="150">
        <v>148</v>
      </c>
      <c r="G5" s="42">
        <f t="shared" ref="G5:G45" si="0">D5+E5+F5</f>
        <v>148</v>
      </c>
    </row>
    <row r="6" spans="1:7" x14ac:dyDescent="0.25">
      <c r="A6" s="235"/>
      <c r="B6" s="252"/>
      <c r="C6" s="5" t="s">
        <v>13</v>
      </c>
      <c r="D6" s="6"/>
      <c r="E6" s="6"/>
      <c r="F6" s="150">
        <v>0</v>
      </c>
      <c r="G6" s="42">
        <f t="shared" si="0"/>
        <v>0</v>
      </c>
    </row>
    <row r="7" spans="1:7" x14ac:dyDescent="0.25">
      <c r="A7" s="235"/>
      <c r="B7" s="252"/>
      <c r="C7" s="5" t="s">
        <v>14</v>
      </c>
      <c r="D7" s="10"/>
      <c r="E7" s="10"/>
      <c r="F7" s="151">
        <v>0</v>
      </c>
      <c r="G7" s="42">
        <f t="shared" si="0"/>
        <v>0</v>
      </c>
    </row>
    <row r="8" spans="1:7" x14ac:dyDescent="0.25">
      <c r="A8" s="235"/>
      <c r="B8" s="12" t="s">
        <v>15</v>
      </c>
      <c r="C8" s="5" t="s">
        <v>16</v>
      </c>
      <c r="D8" s="6"/>
      <c r="E8" s="6"/>
      <c r="F8" s="150">
        <v>43</v>
      </c>
      <c r="G8" s="42">
        <f t="shared" si="0"/>
        <v>43</v>
      </c>
    </row>
    <row r="9" spans="1:7" x14ac:dyDescent="0.25">
      <c r="A9" s="235"/>
      <c r="B9" s="253" t="s">
        <v>17</v>
      </c>
      <c r="C9" s="5" t="s">
        <v>18</v>
      </c>
      <c r="D9" s="13"/>
      <c r="E9" s="13"/>
      <c r="F9" s="150">
        <v>30</v>
      </c>
      <c r="G9" s="42">
        <f t="shared" si="0"/>
        <v>30</v>
      </c>
    </row>
    <row r="10" spans="1:7" x14ac:dyDescent="0.25">
      <c r="A10" s="235"/>
      <c r="B10" s="253"/>
      <c r="C10" s="5" t="s">
        <v>19</v>
      </c>
      <c r="D10" s="13"/>
      <c r="E10" s="13"/>
      <c r="F10" s="150">
        <v>1</v>
      </c>
      <c r="G10" s="42">
        <f t="shared" si="0"/>
        <v>1</v>
      </c>
    </row>
    <row r="11" spans="1:7" x14ac:dyDescent="0.25">
      <c r="A11" s="235"/>
      <c r="B11" s="239" t="s">
        <v>20</v>
      </c>
      <c r="C11" s="5" t="s">
        <v>21</v>
      </c>
      <c r="D11" s="13"/>
      <c r="E11" s="13"/>
      <c r="F11" s="150">
        <v>0</v>
      </c>
      <c r="G11" s="42">
        <f t="shared" si="0"/>
        <v>0</v>
      </c>
    </row>
    <row r="12" spans="1:7" x14ac:dyDescent="0.25">
      <c r="A12" s="235"/>
      <c r="B12" s="239"/>
      <c r="C12" s="5" t="s">
        <v>22</v>
      </c>
      <c r="D12" s="13"/>
      <c r="E12" s="13"/>
      <c r="F12" s="150">
        <v>0</v>
      </c>
      <c r="G12" s="42">
        <f t="shared" si="0"/>
        <v>0</v>
      </c>
    </row>
    <row r="13" spans="1:7" x14ac:dyDescent="0.25">
      <c r="A13" s="235"/>
      <c r="B13" s="239" t="s">
        <v>23</v>
      </c>
      <c r="C13" s="5" t="s">
        <v>24</v>
      </c>
      <c r="D13" s="13"/>
      <c r="E13" s="13"/>
      <c r="F13" s="150">
        <v>2</v>
      </c>
      <c r="G13" s="42">
        <f t="shared" si="0"/>
        <v>2</v>
      </c>
    </row>
    <row r="14" spans="1:7" x14ac:dyDescent="0.25">
      <c r="A14" s="235"/>
      <c r="B14" s="239"/>
      <c r="C14" s="5" t="s">
        <v>25</v>
      </c>
      <c r="D14" s="13"/>
      <c r="E14" s="13"/>
      <c r="F14" s="150">
        <v>1</v>
      </c>
      <c r="G14" s="42">
        <f t="shared" si="0"/>
        <v>1</v>
      </c>
    </row>
    <row r="15" spans="1:7" ht="15.75" customHeight="1" x14ac:dyDescent="0.25">
      <c r="A15" s="235" t="s">
        <v>26</v>
      </c>
      <c r="B15" s="239" t="s">
        <v>27</v>
      </c>
      <c r="C15" s="5" t="s">
        <v>28</v>
      </c>
      <c r="D15" s="6"/>
      <c r="E15" s="6"/>
      <c r="F15" s="150">
        <v>5</v>
      </c>
      <c r="G15" s="42">
        <f t="shared" si="0"/>
        <v>5</v>
      </c>
    </row>
    <row r="16" spans="1:7" x14ac:dyDescent="0.25">
      <c r="A16" s="235"/>
      <c r="B16" s="239"/>
      <c r="C16" s="5" t="s">
        <v>29</v>
      </c>
      <c r="D16" s="6"/>
      <c r="E16" s="6"/>
      <c r="F16" s="150">
        <v>3</v>
      </c>
      <c r="G16" s="42">
        <f t="shared" si="0"/>
        <v>3</v>
      </c>
    </row>
    <row r="17" spans="1:7" ht="30" x14ac:dyDescent="0.25">
      <c r="A17" s="235"/>
      <c r="B17" s="254" t="s">
        <v>30</v>
      </c>
      <c r="C17" s="5" t="s">
        <v>31</v>
      </c>
      <c r="D17" s="13"/>
      <c r="E17" s="13"/>
      <c r="F17" s="150" t="s">
        <v>32</v>
      </c>
      <c r="G17" s="42" t="s">
        <v>32</v>
      </c>
    </row>
    <row r="18" spans="1:7" x14ac:dyDescent="0.25">
      <c r="A18" s="235"/>
      <c r="B18" s="254"/>
      <c r="C18" s="5" t="s">
        <v>34</v>
      </c>
      <c r="D18" s="13"/>
      <c r="E18" s="13"/>
      <c r="F18" s="150">
        <v>5</v>
      </c>
      <c r="G18" s="42">
        <f t="shared" si="0"/>
        <v>5</v>
      </c>
    </row>
    <row r="19" spans="1:7" ht="45" x14ac:dyDescent="0.25">
      <c r="A19" s="235"/>
      <c r="B19" s="254"/>
      <c r="C19" s="5" t="s">
        <v>35</v>
      </c>
      <c r="D19" s="13"/>
      <c r="E19" s="13"/>
      <c r="F19" s="150">
        <v>1</v>
      </c>
      <c r="G19" s="42">
        <f t="shared" si="0"/>
        <v>1</v>
      </c>
    </row>
    <row r="20" spans="1:7" ht="30" x14ac:dyDescent="0.25">
      <c r="A20" s="235"/>
      <c r="B20" s="254"/>
      <c r="C20" s="5" t="s">
        <v>36</v>
      </c>
      <c r="D20" s="13"/>
      <c r="E20" s="13"/>
      <c r="F20" s="150" t="s">
        <v>32</v>
      </c>
      <c r="G20" s="42" t="s">
        <v>32</v>
      </c>
    </row>
    <row r="21" spans="1:7" x14ac:dyDescent="0.25">
      <c r="A21" s="235"/>
      <c r="B21" s="254"/>
      <c r="C21" s="5" t="s">
        <v>39</v>
      </c>
      <c r="D21" s="6"/>
      <c r="E21" s="6"/>
      <c r="F21" s="150" t="s">
        <v>37</v>
      </c>
      <c r="G21" s="42" t="s">
        <v>37</v>
      </c>
    </row>
    <row r="22" spans="1:7" ht="15.75" customHeight="1" x14ac:dyDescent="0.25">
      <c r="A22" s="235" t="s">
        <v>40</v>
      </c>
      <c r="B22" s="254" t="s">
        <v>41</v>
      </c>
      <c r="C22" s="5" t="s">
        <v>42</v>
      </c>
      <c r="D22" s="13"/>
      <c r="E22" s="13"/>
      <c r="F22" s="150" t="s">
        <v>37</v>
      </c>
      <c r="G22" s="42" t="s">
        <v>32</v>
      </c>
    </row>
    <row r="23" spans="1:7" x14ac:dyDescent="0.25">
      <c r="A23" s="235"/>
      <c r="B23" s="254"/>
      <c r="C23" s="5" t="s">
        <v>43</v>
      </c>
      <c r="D23" s="13"/>
      <c r="E23" s="13"/>
      <c r="F23" s="150" t="s">
        <v>37</v>
      </c>
      <c r="G23" s="42" t="s">
        <v>37</v>
      </c>
    </row>
    <row r="24" spans="1:7" x14ac:dyDescent="0.25">
      <c r="A24" s="235"/>
      <c r="B24" s="254"/>
      <c r="C24" s="5" t="s">
        <v>44</v>
      </c>
      <c r="D24" s="15"/>
      <c r="E24" s="15"/>
      <c r="F24" s="151" t="s">
        <v>37</v>
      </c>
      <c r="G24" s="42" t="s">
        <v>37</v>
      </c>
    </row>
    <row r="25" spans="1:7" x14ac:dyDescent="0.25">
      <c r="A25" s="235"/>
      <c r="B25" s="254" t="s">
        <v>45</v>
      </c>
      <c r="C25" s="5" t="s">
        <v>46</v>
      </c>
      <c r="D25" s="15"/>
      <c r="E25" s="15"/>
      <c r="F25" s="151">
        <v>0</v>
      </c>
      <c r="G25" s="42">
        <f t="shared" si="0"/>
        <v>0</v>
      </c>
    </row>
    <row r="26" spans="1:7" x14ac:dyDescent="0.25">
      <c r="A26" s="235"/>
      <c r="B26" s="254"/>
      <c r="C26" s="5" t="s">
        <v>47</v>
      </c>
      <c r="D26" s="15"/>
      <c r="E26" s="15"/>
      <c r="F26" s="151">
        <v>0</v>
      </c>
      <c r="G26" s="42">
        <f t="shared" si="0"/>
        <v>0</v>
      </c>
    </row>
    <row r="27" spans="1:7" x14ac:dyDescent="0.25">
      <c r="A27" s="235"/>
      <c r="B27" s="254"/>
      <c r="C27" s="5" t="s">
        <v>48</v>
      </c>
      <c r="D27" s="15"/>
      <c r="E27" s="15"/>
      <c r="F27" s="151">
        <v>0</v>
      </c>
      <c r="G27" s="42">
        <f t="shared" si="0"/>
        <v>0</v>
      </c>
    </row>
    <row r="28" spans="1:7" ht="15.75" customHeight="1" x14ac:dyDescent="0.25">
      <c r="A28" s="235" t="s">
        <v>49</v>
      </c>
      <c r="B28" s="244" t="s">
        <v>50</v>
      </c>
      <c r="C28" s="5" t="s">
        <v>51</v>
      </c>
      <c r="D28" s="17"/>
      <c r="E28" s="17"/>
      <c r="F28" s="152">
        <v>2</v>
      </c>
      <c r="G28" s="42">
        <f t="shared" si="0"/>
        <v>2</v>
      </c>
    </row>
    <row r="29" spans="1:7" x14ac:dyDescent="0.25">
      <c r="A29" s="235"/>
      <c r="B29" s="244"/>
      <c r="C29" s="5" t="s">
        <v>52</v>
      </c>
      <c r="D29" s="6"/>
      <c r="E29" s="6"/>
      <c r="F29" s="150">
        <v>3</v>
      </c>
      <c r="G29" s="42">
        <f t="shared" si="0"/>
        <v>3</v>
      </c>
    </row>
    <row r="30" spans="1:7" x14ac:dyDescent="0.25">
      <c r="A30" s="235"/>
      <c r="B30" s="244"/>
      <c r="C30" s="5" t="s">
        <v>53</v>
      </c>
      <c r="D30" s="19"/>
      <c r="E30" s="19"/>
      <c r="F30" s="152">
        <v>3</v>
      </c>
      <c r="G30" s="42">
        <f t="shared" si="0"/>
        <v>3</v>
      </c>
    </row>
    <row r="31" spans="1:7" x14ac:dyDescent="0.25">
      <c r="A31" s="235"/>
      <c r="B31" s="244"/>
      <c r="C31" s="5" t="s">
        <v>54</v>
      </c>
      <c r="D31" s="17"/>
      <c r="E31" s="17"/>
      <c r="F31" s="152">
        <v>2</v>
      </c>
      <c r="G31" s="42">
        <f t="shared" si="0"/>
        <v>2</v>
      </c>
    </row>
    <row r="32" spans="1:7" x14ac:dyDescent="0.25">
      <c r="A32" s="235"/>
      <c r="B32" s="244"/>
      <c r="C32" s="5" t="s">
        <v>55</v>
      </c>
      <c r="D32" s="17"/>
      <c r="E32" s="17"/>
      <c r="F32" s="153">
        <v>0</v>
      </c>
      <c r="G32" s="42">
        <f t="shared" si="0"/>
        <v>0</v>
      </c>
    </row>
    <row r="33" spans="1:7" x14ac:dyDescent="0.25">
      <c r="A33" s="235"/>
      <c r="B33" s="244"/>
      <c r="C33" s="5" t="s">
        <v>56</v>
      </c>
      <c r="D33" s="17"/>
      <c r="E33" s="17"/>
      <c r="F33" s="153">
        <v>1</v>
      </c>
      <c r="G33" s="42">
        <f t="shared" si="0"/>
        <v>1</v>
      </c>
    </row>
    <row r="34" spans="1:7" x14ac:dyDescent="0.25">
      <c r="A34" s="235"/>
      <c r="B34" s="244"/>
      <c r="C34" s="5" t="s">
        <v>57</v>
      </c>
      <c r="D34" s="17"/>
      <c r="E34" s="17"/>
      <c r="F34" s="153">
        <v>2</v>
      </c>
      <c r="G34" s="42">
        <f t="shared" si="0"/>
        <v>2</v>
      </c>
    </row>
    <row r="35" spans="1:7" x14ac:dyDescent="0.25">
      <c r="A35" s="235"/>
      <c r="B35" s="244"/>
      <c r="C35" s="5" t="s">
        <v>58</v>
      </c>
      <c r="D35" s="17"/>
      <c r="E35" s="17"/>
      <c r="F35" s="152">
        <v>1</v>
      </c>
      <c r="G35" s="42">
        <f t="shared" si="0"/>
        <v>1</v>
      </c>
    </row>
    <row r="36" spans="1:7" x14ac:dyDescent="0.25">
      <c r="A36" s="235"/>
      <c r="B36" s="244"/>
      <c r="C36" s="5" t="s">
        <v>59</v>
      </c>
      <c r="D36" s="17"/>
      <c r="E36" s="17"/>
      <c r="F36" s="153">
        <v>0</v>
      </c>
      <c r="G36" s="42">
        <f t="shared" si="0"/>
        <v>0</v>
      </c>
    </row>
    <row r="37" spans="1:7" x14ac:dyDescent="0.25">
      <c r="A37" s="235" t="s">
        <v>60</v>
      </c>
      <c r="B37" s="244" t="s">
        <v>61</v>
      </c>
      <c r="C37" s="8" t="s">
        <v>62</v>
      </c>
      <c r="D37" s="6"/>
      <c r="E37" s="6"/>
      <c r="F37" s="150">
        <v>0</v>
      </c>
      <c r="G37" s="42">
        <f t="shared" si="0"/>
        <v>0</v>
      </c>
    </row>
    <row r="38" spans="1:7" x14ac:dyDescent="0.25">
      <c r="A38" s="235"/>
      <c r="B38" s="244"/>
      <c r="C38" s="8" t="s">
        <v>63</v>
      </c>
      <c r="D38" s="17"/>
      <c r="E38" s="17"/>
      <c r="F38" s="154">
        <v>0</v>
      </c>
      <c r="G38" s="42">
        <f t="shared" si="0"/>
        <v>0</v>
      </c>
    </row>
    <row r="39" spans="1:7" x14ac:dyDescent="0.25">
      <c r="A39" s="235"/>
      <c r="B39" s="244"/>
      <c r="C39" s="8" t="s">
        <v>64</v>
      </c>
      <c r="D39" s="13"/>
      <c r="E39" s="13"/>
      <c r="F39" s="150">
        <v>2</v>
      </c>
      <c r="G39" s="42">
        <f t="shared" si="0"/>
        <v>2</v>
      </c>
    </row>
    <row r="40" spans="1:7" x14ac:dyDescent="0.25">
      <c r="A40" s="235"/>
      <c r="B40" s="244"/>
      <c r="C40" s="8" t="s">
        <v>65</v>
      </c>
      <c r="D40" s="13"/>
      <c r="E40" s="13"/>
      <c r="F40" s="150">
        <v>5</v>
      </c>
      <c r="G40" s="42">
        <f t="shared" si="0"/>
        <v>5</v>
      </c>
    </row>
    <row r="41" spans="1:7" x14ac:dyDescent="0.25">
      <c r="A41" s="235"/>
      <c r="B41" s="244"/>
      <c r="C41" s="8" t="s">
        <v>66</v>
      </c>
      <c r="D41" s="13"/>
      <c r="E41" s="13"/>
      <c r="F41" s="150">
        <v>0</v>
      </c>
      <c r="G41" s="42">
        <f t="shared" si="0"/>
        <v>0</v>
      </c>
    </row>
    <row r="42" spans="1:7" ht="15.75" customHeight="1" x14ac:dyDescent="0.25">
      <c r="A42" s="235" t="s">
        <v>67</v>
      </c>
      <c r="B42" s="239" t="s">
        <v>68</v>
      </c>
      <c r="C42" s="5" t="s">
        <v>69</v>
      </c>
      <c r="D42" s="13"/>
      <c r="E42" s="13"/>
      <c r="F42" s="154">
        <v>0</v>
      </c>
      <c r="G42" s="42">
        <f t="shared" si="0"/>
        <v>0</v>
      </c>
    </row>
    <row r="43" spans="1:7" ht="15.75" customHeight="1" x14ac:dyDescent="0.25">
      <c r="A43" s="235"/>
      <c r="B43" s="239"/>
      <c r="C43" s="5" t="s">
        <v>70</v>
      </c>
      <c r="D43" s="13"/>
      <c r="E43" s="13"/>
      <c r="F43" s="154">
        <v>0</v>
      </c>
      <c r="G43" s="42">
        <f t="shared" si="0"/>
        <v>0</v>
      </c>
    </row>
    <row r="44" spans="1:7" x14ac:dyDescent="0.25">
      <c r="A44" s="235"/>
      <c r="B44" s="239"/>
      <c r="C44" s="5" t="s">
        <v>71</v>
      </c>
      <c r="D44" s="13"/>
      <c r="E44" s="13"/>
      <c r="F44" s="154">
        <v>20</v>
      </c>
      <c r="G44" s="42">
        <f t="shared" si="0"/>
        <v>20</v>
      </c>
    </row>
    <row r="45" spans="1:7" ht="30.75" thickBot="1" x14ac:dyDescent="0.3">
      <c r="A45" s="245"/>
      <c r="B45" s="23" t="s">
        <v>72</v>
      </c>
      <c r="C45" s="24" t="s">
        <v>73</v>
      </c>
      <c r="D45" s="25"/>
      <c r="E45" s="25"/>
      <c r="F45" s="155">
        <v>2</v>
      </c>
      <c r="G45" s="42">
        <f t="shared" si="0"/>
        <v>2</v>
      </c>
    </row>
    <row r="46" spans="1:7" x14ac:dyDescent="0.25">
      <c r="A46" s="241"/>
      <c r="B46" s="242" t="s">
        <v>74</v>
      </c>
      <c r="C46" s="5" t="s">
        <v>75</v>
      </c>
      <c r="D46" s="27"/>
      <c r="E46" s="27"/>
      <c r="F46" s="156">
        <v>18175</v>
      </c>
      <c r="G46" s="62">
        <f>SUM(D46:F46)</f>
        <v>18175</v>
      </c>
    </row>
    <row r="47" spans="1:7" x14ac:dyDescent="0.25">
      <c r="A47" s="241"/>
      <c r="B47" s="242"/>
      <c r="C47" s="5" t="s">
        <v>76</v>
      </c>
      <c r="D47" s="27"/>
      <c r="E47" s="27"/>
      <c r="F47" s="156">
        <v>0</v>
      </c>
      <c r="G47" s="66">
        <f>SUM(D47:F47)</f>
        <v>0</v>
      </c>
    </row>
    <row r="48" spans="1:7" x14ac:dyDescent="0.25">
      <c r="A48" s="241"/>
      <c r="B48" s="242"/>
      <c r="C48" s="5" t="s">
        <v>77</v>
      </c>
      <c r="D48" s="30"/>
      <c r="E48" s="30"/>
      <c r="F48" s="157">
        <v>1600</v>
      </c>
      <c r="G48" s="66">
        <f t="shared" ref="G48:G52" si="1">SUM(D48:F48)</f>
        <v>1600</v>
      </c>
    </row>
    <row r="49" spans="1:7" x14ac:dyDescent="0.25">
      <c r="A49" s="241"/>
      <c r="B49" s="242"/>
      <c r="C49" s="5" t="s">
        <v>78</v>
      </c>
      <c r="D49" s="30"/>
      <c r="E49" s="30"/>
      <c r="F49" s="157">
        <v>0</v>
      </c>
      <c r="G49" s="66">
        <f t="shared" si="1"/>
        <v>0</v>
      </c>
    </row>
    <row r="50" spans="1:7" x14ac:dyDescent="0.25">
      <c r="A50" s="241"/>
      <c r="B50" s="242"/>
      <c r="C50" s="5" t="s">
        <v>79</v>
      </c>
      <c r="D50" s="30"/>
      <c r="E50" s="30"/>
      <c r="F50" s="157">
        <v>5107</v>
      </c>
      <c r="G50" s="66">
        <f t="shared" si="1"/>
        <v>5107</v>
      </c>
    </row>
    <row r="51" spans="1:7" x14ac:dyDescent="0.25">
      <c r="A51" s="241"/>
      <c r="B51" s="242"/>
      <c r="C51" s="5" t="s">
        <v>80</v>
      </c>
      <c r="D51" s="30"/>
      <c r="E51" s="30"/>
      <c r="F51" s="157">
        <v>0</v>
      </c>
      <c r="G51" s="66">
        <f t="shared" si="1"/>
        <v>0</v>
      </c>
    </row>
    <row r="52" spans="1:7" ht="15.75" thickBot="1" x14ac:dyDescent="0.3">
      <c r="A52" s="241"/>
      <c r="B52" s="243"/>
      <c r="C52" s="24" t="s">
        <v>81</v>
      </c>
      <c r="D52" s="32"/>
      <c r="E52" s="32"/>
      <c r="F52" s="158">
        <v>0</v>
      </c>
      <c r="G52" s="70">
        <f t="shared" si="1"/>
        <v>0</v>
      </c>
    </row>
  </sheetData>
  <mergeCells count="23">
    <mergeCell ref="A22:A27"/>
    <mergeCell ref="B22:B24"/>
    <mergeCell ref="B25:B27"/>
    <mergeCell ref="A46:A52"/>
    <mergeCell ref="B46:B52"/>
    <mergeCell ref="A28:A36"/>
    <mergeCell ref="B28:B36"/>
    <mergeCell ref="A37:A41"/>
    <mergeCell ref="B37:B41"/>
    <mergeCell ref="A42:A45"/>
    <mergeCell ref="B42:B44"/>
    <mergeCell ref="A2:A3"/>
    <mergeCell ref="B2:B3"/>
    <mergeCell ref="C2:F2"/>
    <mergeCell ref="G2:G3"/>
    <mergeCell ref="A15:A21"/>
    <mergeCell ref="B15:B16"/>
    <mergeCell ref="B17:B21"/>
    <mergeCell ref="A4:A14"/>
    <mergeCell ref="B4:B7"/>
    <mergeCell ref="B9:B10"/>
    <mergeCell ref="B11:B12"/>
    <mergeCell ref="B13:B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2"/>
  <sheetViews>
    <sheetView topLeftCell="B1" workbookViewId="0">
      <selection activeCell="G7" sqref="G7"/>
    </sheetView>
  </sheetViews>
  <sheetFormatPr baseColWidth="10" defaultRowHeight="15" x14ac:dyDescent="0.25"/>
  <cols>
    <col min="1" max="1" width="16.42578125" bestFit="1" customWidth="1"/>
    <col min="2" max="2" width="66" bestFit="1" customWidth="1"/>
    <col min="3" max="3" width="55.140625" customWidth="1"/>
    <col min="4" max="4" width="10.7109375" bestFit="1" customWidth="1"/>
    <col min="5" max="5" width="10.7109375" customWidth="1"/>
    <col min="6" max="6" width="39.28515625" customWidth="1"/>
    <col min="7" max="7" width="11.42578125" customWidth="1"/>
  </cols>
  <sheetData>
    <row r="1" spans="1:7" ht="30.75" customHeight="1" thickBot="1" x14ac:dyDescent="0.3">
      <c r="B1" s="1" t="s">
        <v>0</v>
      </c>
      <c r="C1" s="2" t="s">
        <v>128</v>
      </c>
    </row>
    <row r="2" spans="1:7" ht="49.5" customHeight="1" x14ac:dyDescent="0.25">
      <c r="A2" s="230" t="s">
        <v>2</v>
      </c>
      <c r="B2" s="232" t="s">
        <v>3</v>
      </c>
      <c r="C2" s="258" t="s">
        <v>4</v>
      </c>
      <c r="D2" s="259"/>
      <c r="E2" s="260"/>
      <c r="F2" s="232" t="s">
        <v>129</v>
      </c>
      <c r="G2" s="250" t="s">
        <v>146</v>
      </c>
    </row>
    <row r="3" spans="1:7" ht="49.5" customHeight="1" x14ac:dyDescent="0.25">
      <c r="A3" s="248"/>
      <c r="B3" s="249"/>
      <c r="C3" s="39"/>
      <c r="D3" s="4" t="s">
        <v>99</v>
      </c>
      <c r="E3" s="4" t="s">
        <v>8</v>
      </c>
      <c r="F3" s="249"/>
      <c r="G3" s="251"/>
    </row>
    <row r="4" spans="1:7" ht="15" customHeight="1" x14ac:dyDescent="0.25">
      <c r="A4" s="235" t="s">
        <v>9</v>
      </c>
      <c r="B4" s="256" t="s">
        <v>10</v>
      </c>
      <c r="C4" s="72" t="s">
        <v>11</v>
      </c>
      <c r="D4" s="6"/>
      <c r="E4" s="13">
        <v>75</v>
      </c>
      <c r="F4" s="8"/>
      <c r="G4" s="120">
        <f>D4+E4</f>
        <v>75</v>
      </c>
    </row>
    <row r="5" spans="1:7" ht="15.75" x14ac:dyDescent="0.25">
      <c r="A5" s="235"/>
      <c r="B5" s="256"/>
      <c r="C5" s="72" t="s">
        <v>12</v>
      </c>
      <c r="D5" s="6"/>
      <c r="E5" s="13">
        <v>611</v>
      </c>
      <c r="F5" s="8"/>
      <c r="G5" s="120">
        <f t="shared" ref="G5:G45" si="0">D5+E5</f>
        <v>611</v>
      </c>
    </row>
    <row r="6" spans="1:7" ht="15.75" x14ac:dyDescent="0.25">
      <c r="A6" s="235"/>
      <c r="B6" s="256"/>
      <c r="C6" s="72" t="s">
        <v>13</v>
      </c>
      <c r="D6" s="6"/>
      <c r="E6" s="13">
        <v>1</v>
      </c>
      <c r="F6" s="8"/>
      <c r="G6" s="120">
        <f t="shared" si="0"/>
        <v>1</v>
      </c>
    </row>
    <row r="7" spans="1:7" ht="15.75" x14ac:dyDescent="0.25">
      <c r="A7" s="235"/>
      <c r="B7" s="256"/>
      <c r="C7" s="72" t="s">
        <v>14</v>
      </c>
      <c r="D7" s="10"/>
      <c r="E7" s="15"/>
      <c r="F7" s="8"/>
      <c r="G7" s="120"/>
    </row>
    <row r="8" spans="1:7" ht="15.75" x14ac:dyDescent="0.25">
      <c r="A8" s="235"/>
      <c r="B8" s="12" t="s">
        <v>15</v>
      </c>
      <c r="C8" s="72" t="s">
        <v>16</v>
      </c>
      <c r="D8" s="6"/>
      <c r="E8" s="13">
        <v>163</v>
      </c>
      <c r="F8" s="8"/>
      <c r="G8" s="120">
        <f t="shared" si="0"/>
        <v>163</v>
      </c>
    </row>
    <row r="9" spans="1:7" ht="15.75" x14ac:dyDescent="0.25">
      <c r="A9" s="235"/>
      <c r="B9" s="257" t="s">
        <v>17</v>
      </c>
      <c r="C9" s="72" t="s">
        <v>18</v>
      </c>
      <c r="D9" s="13"/>
      <c r="E9" s="6"/>
      <c r="F9" s="277" t="s">
        <v>130</v>
      </c>
      <c r="G9" s="120">
        <f t="shared" si="0"/>
        <v>0</v>
      </c>
    </row>
    <row r="10" spans="1:7" ht="15.75" x14ac:dyDescent="0.25">
      <c r="A10" s="235"/>
      <c r="B10" s="257"/>
      <c r="C10" s="72" t="s">
        <v>19</v>
      </c>
      <c r="D10" s="13"/>
      <c r="E10" s="6"/>
      <c r="F10" s="278"/>
      <c r="G10" s="120">
        <f t="shared" si="0"/>
        <v>0</v>
      </c>
    </row>
    <row r="11" spans="1:7" ht="15.75" x14ac:dyDescent="0.25">
      <c r="A11" s="235"/>
      <c r="B11" s="240" t="s">
        <v>20</v>
      </c>
      <c r="C11" s="72" t="s">
        <v>21</v>
      </c>
      <c r="D11" s="13"/>
      <c r="E11" s="6"/>
      <c r="F11" s="278"/>
      <c r="G11" s="120">
        <f t="shared" si="0"/>
        <v>0</v>
      </c>
    </row>
    <row r="12" spans="1:7" ht="15.75" x14ac:dyDescent="0.25">
      <c r="A12" s="235"/>
      <c r="B12" s="240"/>
      <c r="C12" s="72" t="s">
        <v>22</v>
      </c>
      <c r="D12" s="13"/>
      <c r="E12" s="6"/>
      <c r="F12" s="278"/>
      <c r="G12" s="120">
        <f t="shared" si="0"/>
        <v>0</v>
      </c>
    </row>
    <row r="13" spans="1:7" ht="15.75" x14ac:dyDescent="0.25">
      <c r="A13" s="235"/>
      <c r="B13" s="240" t="s">
        <v>23</v>
      </c>
      <c r="C13" s="72" t="s">
        <v>24</v>
      </c>
      <c r="D13" s="13"/>
      <c r="E13" s="6"/>
      <c r="F13" s="278"/>
      <c r="G13" s="120">
        <f t="shared" si="0"/>
        <v>0</v>
      </c>
    </row>
    <row r="14" spans="1:7" ht="15.75" x14ac:dyDescent="0.25">
      <c r="A14" s="235"/>
      <c r="B14" s="240"/>
      <c r="C14" s="72" t="s">
        <v>25</v>
      </c>
      <c r="D14" s="13"/>
      <c r="E14" s="6"/>
      <c r="F14" s="279"/>
      <c r="G14" s="120">
        <f t="shared" si="0"/>
        <v>0</v>
      </c>
    </row>
    <row r="15" spans="1:7" ht="15.75" customHeight="1" x14ac:dyDescent="0.25">
      <c r="A15" s="235" t="s">
        <v>26</v>
      </c>
      <c r="B15" s="240" t="s">
        <v>27</v>
      </c>
      <c r="C15" s="72" t="s">
        <v>28</v>
      </c>
      <c r="D15" s="6"/>
      <c r="E15" s="13">
        <v>12</v>
      </c>
      <c r="F15" s="8"/>
      <c r="G15" s="120">
        <f t="shared" si="0"/>
        <v>12</v>
      </c>
    </row>
    <row r="16" spans="1:7" ht="15.75" x14ac:dyDescent="0.25">
      <c r="A16" s="235"/>
      <c r="B16" s="240"/>
      <c r="C16" s="72" t="s">
        <v>29</v>
      </c>
      <c r="D16" s="6"/>
      <c r="E16" s="13">
        <v>11</v>
      </c>
      <c r="F16" s="8"/>
      <c r="G16" s="120">
        <f t="shared" si="0"/>
        <v>11</v>
      </c>
    </row>
    <row r="17" spans="1:7" ht="30" x14ac:dyDescent="0.25">
      <c r="A17" s="235"/>
      <c r="B17" s="254" t="s">
        <v>30</v>
      </c>
      <c r="C17" s="72" t="s">
        <v>31</v>
      </c>
      <c r="D17" s="13"/>
      <c r="E17" s="13" t="s">
        <v>32</v>
      </c>
      <c r="F17" s="8"/>
      <c r="G17" s="120" t="s">
        <v>32</v>
      </c>
    </row>
    <row r="18" spans="1:7" ht="15.75" x14ac:dyDescent="0.25">
      <c r="A18" s="235"/>
      <c r="B18" s="254"/>
      <c r="C18" s="72" t="s">
        <v>34</v>
      </c>
      <c r="D18" s="13"/>
      <c r="E18" s="13">
        <v>4</v>
      </c>
      <c r="F18" s="8"/>
      <c r="G18" s="120">
        <f t="shared" si="0"/>
        <v>4</v>
      </c>
    </row>
    <row r="19" spans="1:7" ht="45" x14ac:dyDescent="0.25">
      <c r="A19" s="235"/>
      <c r="B19" s="254"/>
      <c r="C19" s="72" t="s">
        <v>35</v>
      </c>
      <c r="D19" s="13"/>
      <c r="E19" s="13">
        <v>0</v>
      </c>
      <c r="F19" s="8"/>
      <c r="G19" s="120">
        <f t="shared" si="0"/>
        <v>0</v>
      </c>
    </row>
    <row r="20" spans="1:7" ht="30" x14ac:dyDescent="0.25">
      <c r="A20" s="235"/>
      <c r="B20" s="254"/>
      <c r="C20" s="72" t="s">
        <v>36</v>
      </c>
      <c r="D20" s="13"/>
      <c r="E20" s="13" t="s">
        <v>37</v>
      </c>
      <c r="F20" s="8"/>
      <c r="G20" s="120" t="s">
        <v>37</v>
      </c>
    </row>
    <row r="21" spans="1:7" ht="15.75" x14ac:dyDescent="0.25">
      <c r="A21" s="235"/>
      <c r="B21" s="254"/>
      <c r="C21" s="72" t="s">
        <v>39</v>
      </c>
      <c r="D21" s="6"/>
      <c r="E21" s="13" t="s">
        <v>37</v>
      </c>
      <c r="F21" s="8"/>
      <c r="G21" s="120" t="s">
        <v>37</v>
      </c>
    </row>
    <row r="22" spans="1:7" ht="15.75" customHeight="1" x14ac:dyDescent="0.25">
      <c r="A22" s="235" t="s">
        <v>40</v>
      </c>
      <c r="B22" s="261" t="s">
        <v>41</v>
      </c>
      <c r="C22" s="72" t="s">
        <v>42</v>
      </c>
      <c r="D22" s="13"/>
      <c r="E22" s="13" t="s">
        <v>32</v>
      </c>
      <c r="F22" s="8"/>
      <c r="G22" s="120" t="s">
        <v>32</v>
      </c>
    </row>
    <row r="23" spans="1:7" ht="15.75" x14ac:dyDescent="0.25">
      <c r="A23" s="235"/>
      <c r="B23" s="261"/>
      <c r="C23" s="72" t="s">
        <v>43</v>
      </c>
      <c r="D23" s="13"/>
      <c r="E23" s="13" t="s">
        <v>32</v>
      </c>
      <c r="F23" s="8"/>
      <c r="G23" s="120" t="s">
        <v>32</v>
      </c>
    </row>
    <row r="24" spans="1:7" ht="28.5" x14ac:dyDescent="0.25">
      <c r="A24" s="235"/>
      <c r="B24" s="261"/>
      <c r="C24" s="72" t="s">
        <v>44</v>
      </c>
      <c r="D24" s="15"/>
      <c r="E24" s="13" t="s">
        <v>32</v>
      </c>
      <c r="F24" s="8" t="s">
        <v>131</v>
      </c>
      <c r="G24" s="120" t="s">
        <v>32</v>
      </c>
    </row>
    <row r="25" spans="1:7" ht="15.75" x14ac:dyDescent="0.25">
      <c r="A25" s="235"/>
      <c r="B25" s="254" t="s">
        <v>45</v>
      </c>
      <c r="C25" s="72" t="s">
        <v>46</v>
      </c>
      <c r="D25" s="15"/>
      <c r="E25" s="10"/>
      <c r="F25" s="277" t="s">
        <v>130</v>
      </c>
      <c r="G25" s="120">
        <f t="shared" si="0"/>
        <v>0</v>
      </c>
    </row>
    <row r="26" spans="1:7" ht="15.75" x14ac:dyDescent="0.25">
      <c r="A26" s="235"/>
      <c r="B26" s="254"/>
      <c r="C26" s="72" t="s">
        <v>47</v>
      </c>
      <c r="D26" s="15"/>
      <c r="E26" s="10"/>
      <c r="F26" s="278"/>
      <c r="G26" s="120">
        <f t="shared" si="0"/>
        <v>0</v>
      </c>
    </row>
    <row r="27" spans="1:7" ht="15.75" x14ac:dyDescent="0.25">
      <c r="A27" s="235"/>
      <c r="B27" s="254"/>
      <c r="C27" s="72" t="s">
        <v>48</v>
      </c>
      <c r="D27" s="15"/>
      <c r="E27" s="10"/>
      <c r="F27" s="278"/>
      <c r="G27" s="120">
        <f t="shared" si="0"/>
        <v>0</v>
      </c>
    </row>
    <row r="28" spans="1:7" ht="15.75" customHeight="1" x14ac:dyDescent="0.25">
      <c r="A28" s="235" t="s">
        <v>49</v>
      </c>
      <c r="B28" s="244" t="s">
        <v>50</v>
      </c>
      <c r="C28" s="72" t="s">
        <v>51</v>
      </c>
      <c r="D28" s="17"/>
      <c r="E28" s="19"/>
      <c r="F28" s="279"/>
      <c r="G28" s="120">
        <f t="shared" si="0"/>
        <v>0</v>
      </c>
    </row>
    <row r="29" spans="1:7" ht="15.75" x14ac:dyDescent="0.25">
      <c r="A29" s="235"/>
      <c r="B29" s="244"/>
      <c r="C29" s="72" t="s">
        <v>52</v>
      </c>
      <c r="D29" s="6"/>
      <c r="E29" s="13">
        <v>10</v>
      </c>
      <c r="F29" s="8"/>
      <c r="G29" s="120">
        <f t="shared" si="0"/>
        <v>10</v>
      </c>
    </row>
    <row r="30" spans="1:7" ht="15.75" x14ac:dyDescent="0.25">
      <c r="A30" s="235"/>
      <c r="B30" s="244"/>
      <c r="C30" s="72" t="s">
        <v>53</v>
      </c>
      <c r="D30" s="19"/>
      <c r="E30" s="13">
        <v>10</v>
      </c>
      <c r="F30" s="8"/>
      <c r="G30" s="120">
        <f t="shared" si="0"/>
        <v>10</v>
      </c>
    </row>
    <row r="31" spans="1:7" ht="15.75" x14ac:dyDescent="0.25">
      <c r="A31" s="235"/>
      <c r="B31" s="244"/>
      <c r="C31" s="72" t="s">
        <v>54</v>
      </c>
      <c r="D31" s="17"/>
      <c r="E31" s="19"/>
      <c r="F31" s="51"/>
      <c r="G31" s="120">
        <f t="shared" si="0"/>
        <v>0</v>
      </c>
    </row>
    <row r="32" spans="1:7" ht="15.75" x14ac:dyDescent="0.25">
      <c r="A32" s="235"/>
      <c r="B32" s="244"/>
      <c r="C32" s="72" t="s">
        <v>55</v>
      </c>
      <c r="D32" s="17"/>
      <c r="E32" s="19"/>
      <c r="F32" s="8"/>
      <c r="G32" s="120">
        <f t="shared" si="0"/>
        <v>0</v>
      </c>
    </row>
    <row r="33" spans="1:7" ht="15.75" x14ac:dyDescent="0.25">
      <c r="A33" s="235"/>
      <c r="B33" s="244"/>
      <c r="C33" s="72" t="s">
        <v>56</v>
      </c>
      <c r="D33" s="17"/>
      <c r="E33" s="19"/>
      <c r="F33" s="8"/>
      <c r="G33" s="120">
        <f t="shared" si="0"/>
        <v>0</v>
      </c>
    </row>
    <row r="34" spans="1:7" ht="15.75" x14ac:dyDescent="0.25">
      <c r="A34" s="235"/>
      <c r="B34" s="244"/>
      <c r="C34" s="72" t="s">
        <v>57</v>
      </c>
      <c r="D34" s="17"/>
      <c r="E34" s="19"/>
      <c r="F34" s="8"/>
      <c r="G34" s="120">
        <f t="shared" si="0"/>
        <v>0</v>
      </c>
    </row>
    <row r="35" spans="1:7" ht="15.75" x14ac:dyDescent="0.25">
      <c r="A35" s="235"/>
      <c r="B35" s="244"/>
      <c r="C35" s="72" t="s">
        <v>58</v>
      </c>
      <c r="D35" s="17"/>
      <c r="E35" s="17">
        <v>0</v>
      </c>
      <c r="F35" s="8"/>
      <c r="G35" s="120">
        <f t="shared" si="0"/>
        <v>0</v>
      </c>
    </row>
    <row r="36" spans="1:7" ht="15.75" x14ac:dyDescent="0.25">
      <c r="A36" s="235"/>
      <c r="B36" s="244"/>
      <c r="C36" s="72" t="s">
        <v>59</v>
      </c>
      <c r="D36" s="17"/>
      <c r="E36" s="19"/>
      <c r="F36" s="52"/>
      <c r="G36" s="120">
        <f t="shared" si="0"/>
        <v>0</v>
      </c>
    </row>
    <row r="37" spans="1:7" ht="15.75" customHeight="1" x14ac:dyDescent="0.25">
      <c r="A37" s="235" t="s">
        <v>60</v>
      </c>
      <c r="B37" s="244" t="s">
        <v>61</v>
      </c>
      <c r="C37" s="8" t="s">
        <v>62</v>
      </c>
      <c r="D37" s="6"/>
      <c r="E37" s="13">
        <v>2</v>
      </c>
      <c r="F37" s="8" t="s">
        <v>132</v>
      </c>
      <c r="G37" s="120">
        <f t="shared" si="0"/>
        <v>2</v>
      </c>
    </row>
    <row r="38" spans="1:7" ht="15.75" x14ac:dyDescent="0.25">
      <c r="A38" s="235"/>
      <c r="B38" s="244"/>
      <c r="C38" s="8" t="s">
        <v>63</v>
      </c>
      <c r="D38" s="17"/>
      <c r="E38" s="6"/>
      <c r="F38" s="8"/>
      <c r="G38" s="120">
        <f t="shared" si="0"/>
        <v>0</v>
      </c>
    </row>
    <row r="39" spans="1:7" ht="28.5" x14ac:dyDescent="0.25">
      <c r="A39" s="235"/>
      <c r="B39" s="244"/>
      <c r="C39" s="8" t="s">
        <v>64</v>
      </c>
      <c r="D39" s="13"/>
      <c r="E39" s="13">
        <v>1</v>
      </c>
      <c r="F39" s="8" t="s">
        <v>133</v>
      </c>
      <c r="G39" s="120">
        <f t="shared" si="0"/>
        <v>1</v>
      </c>
    </row>
    <row r="40" spans="1:7" ht="28.5" x14ac:dyDescent="0.25">
      <c r="A40" s="235"/>
      <c r="B40" s="244"/>
      <c r="C40" s="8" t="s">
        <v>137</v>
      </c>
      <c r="D40" s="13"/>
      <c r="E40" s="13">
        <v>46</v>
      </c>
      <c r="F40" s="8" t="s">
        <v>134</v>
      </c>
      <c r="G40" s="120">
        <f t="shared" si="0"/>
        <v>46</v>
      </c>
    </row>
    <row r="41" spans="1:7" ht="15.75" x14ac:dyDescent="0.25">
      <c r="A41" s="235"/>
      <c r="B41" s="244"/>
      <c r="C41" s="8" t="s">
        <v>66</v>
      </c>
      <c r="D41" s="13"/>
      <c r="E41" s="13">
        <v>3</v>
      </c>
      <c r="F41" s="8" t="s">
        <v>135</v>
      </c>
      <c r="G41" s="120">
        <f t="shared" si="0"/>
        <v>3</v>
      </c>
    </row>
    <row r="42" spans="1:7" ht="15.75" customHeight="1" x14ac:dyDescent="0.25">
      <c r="A42" s="235" t="s">
        <v>67</v>
      </c>
      <c r="B42" s="240" t="s">
        <v>68</v>
      </c>
      <c r="C42" s="72" t="s">
        <v>69</v>
      </c>
      <c r="D42" s="13"/>
      <c r="E42" s="6"/>
      <c r="F42" s="51"/>
      <c r="G42" s="120">
        <f t="shared" si="0"/>
        <v>0</v>
      </c>
    </row>
    <row r="43" spans="1:7" ht="15.75" customHeight="1" x14ac:dyDescent="0.25">
      <c r="A43" s="235"/>
      <c r="B43" s="240"/>
      <c r="C43" s="72" t="s">
        <v>70</v>
      </c>
      <c r="D43" s="13"/>
      <c r="E43" s="6"/>
      <c r="F43" s="51"/>
      <c r="G43" s="120">
        <f t="shared" si="0"/>
        <v>0</v>
      </c>
    </row>
    <row r="44" spans="1:7" ht="15.75" x14ac:dyDescent="0.25">
      <c r="A44" s="235"/>
      <c r="B44" s="240"/>
      <c r="C44" s="72" t="s">
        <v>71</v>
      </c>
      <c r="D44" s="13"/>
      <c r="E44" s="6"/>
      <c r="F44" s="51"/>
      <c r="G44" s="120">
        <f t="shared" si="0"/>
        <v>0</v>
      </c>
    </row>
    <row r="45" spans="1:7" ht="30.75" thickBot="1" x14ac:dyDescent="0.3">
      <c r="A45" s="245"/>
      <c r="B45" s="73" t="s">
        <v>72</v>
      </c>
      <c r="C45" s="74" t="s">
        <v>73</v>
      </c>
      <c r="D45" s="25"/>
      <c r="E45" s="54"/>
      <c r="F45" s="55" t="s">
        <v>136</v>
      </c>
      <c r="G45" s="120">
        <f t="shared" si="0"/>
        <v>0</v>
      </c>
    </row>
    <row r="46" spans="1:7" x14ac:dyDescent="0.25">
      <c r="A46" s="262"/>
      <c r="B46" s="242" t="s">
        <v>74</v>
      </c>
      <c r="C46" s="72" t="s">
        <v>75</v>
      </c>
      <c r="D46" s="27"/>
      <c r="E46" s="58">
        <v>31302</v>
      </c>
      <c r="F46" s="65"/>
      <c r="G46" s="62">
        <f>SUM(D46:E46)</f>
        <v>31302</v>
      </c>
    </row>
    <row r="47" spans="1:7" x14ac:dyDescent="0.25">
      <c r="A47" s="262"/>
      <c r="B47" s="242"/>
      <c r="C47" s="72" t="s">
        <v>76</v>
      </c>
      <c r="D47" s="27"/>
      <c r="E47" s="27">
        <v>10532</v>
      </c>
      <c r="F47" s="65"/>
      <c r="G47" s="66">
        <f>SUM(D47:E47)</f>
        <v>10532</v>
      </c>
    </row>
    <row r="48" spans="1:7" x14ac:dyDescent="0.25">
      <c r="A48" s="262"/>
      <c r="B48" s="242"/>
      <c r="C48" s="72" t="s">
        <v>77</v>
      </c>
      <c r="D48" s="30"/>
      <c r="E48" s="27">
        <v>7000</v>
      </c>
      <c r="F48" s="51"/>
      <c r="G48" s="66">
        <f t="shared" ref="G48:G51" si="1">SUM(D48:E48)</f>
        <v>7000</v>
      </c>
    </row>
    <row r="49" spans="1:7" x14ac:dyDescent="0.25">
      <c r="A49" s="262"/>
      <c r="B49" s="242"/>
      <c r="C49" s="72" t="s">
        <v>78</v>
      </c>
      <c r="D49" s="30"/>
      <c r="E49" s="27">
        <v>0</v>
      </c>
      <c r="F49" s="51"/>
      <c r="G49" s="66">
        <f t="shared" si="1"/>
        <v>0</v>
      </c>
    </row>
    <row r="50" spans="1:7" x14ac:dyDescent="0.25">
      <c r="A50" s="262"/>
      <c r="B50" s="242"/>
      <c r="C50" s="72" t="s">
        <v>79</v>
      </c>
      <c r="D50" s="30"/>
      <c r="E50" s="27">
        <v>7000</v>
      </c>
      <c r="F50" s="51"/>
      <c r="G50" s="66">
        <f t="shared" si="1"/>
        <v>7000</v>
      </c>
    </row>
    <row r="51" spans="1:7" x14ac:dyDescent="0.25">
      <c r="A51" s="262"/>
      <c r="B51" s="242"/>
      <c r="C51" s="72" t="s">
        <v>80</v>
      </c>
      <c r="D51" s="30"/>
      <c r="E51" s="27">
        <v>0</v>
      </c>
      <c r="F51" s="51"/>
      <c r="G51" s="66">
        <f t="shared" si="1"/>
        <v>0</v>
      </c>
    </row>
    <row r="52" spans="1:7" ht="15.75" thickBot="1" x14ac:dyDescent="0.3">
      <c r="A52" s="262"/>
      <c r="B52" s="243"/>
      <c r="C52" s="74" t="s">
        <v>81</v>
      </c>
      <c r="D52" s="32"/>
      <c r="E52" s="32">
        <v>0</v>
      </c>
      <c r="F52" s="55"/>
      <c r="G52" s="70">
        <f>SUM(D52:E52)</f>
        <v>0</v>
      </c>
    </row>
  </sheetData>
  <mergeCells count="26">
    <mergeCell ref="A15:A21"/>
    <mergeCell ref="B15:B16"/>
    <mergeCell ref="B17:B21"/>
    <mergeCell ref="F9:F14"/>
    <mergeCell ref="B11:B12"/>
    <mergeCell ref="A4:A14"/>
    <mergeCell ref="B4:B7"/>
    <mergeCell ref="B9:B10"/>
    <mergeCell ref="G2:G3"/>
    <mergeCell ref="B13:B14"/>
    <mergeCell ref="A2:A3"/>
    <mergeCell ref="B2:B3"/>
    <mergeCell ref="C2:E2"/>
    <mergeCell ref="F2:F3"/>
    <mergeCell ref="A46:A52"/>
    <mergeCell ref="B46:B52"/>
    <mergeCell ref="F25:F28"/>
    <mergeCell ref="A28:A36"/>
    <mergeCell ref="B28:B36"/>
    <mergeCell ref="A37:A41"/>
    <mergeCell ref="B37:B41"/>
    <mergeCell ref="A42:A45"/>
    <mergeCell ref="B42:B44"/>
    <mergeCell ref="A22:A27"/>
    <mergeCell ref="B22:B24"/>
    <mergeCell ref="B25:B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2"/>
  <sheetViews>
    <sheetView topLeftCell="C1" workbookViewId="0">
      <selection activeCell="L58" sqref="L58"/>
    </sheetView>
  </sheetViews>
  <sheetFormatPr baseColWidth="10" defaultColWidth="8.85546875" defaultRowHeight="15" x14ac:dyDescent="0.25"/>
  <cols>
    <col min="1" max="1" width="16.42578125" customWidth="1"/>
    <col min="2" max="2" width="66" customWidth="1"/>
    <col min="3" max="3" width="55.140625" customWidth="1"/>
    <col min="4" max="11" width="10.7109375" customWidth="1"/>
    <col min="12" max="12" width="16.42578125" customWidth="1"/>
    <col min="13" max="1027" width="10.7109375" customWidth="1"/>
  </cols>
  <sheetData>
    <row r="1" spans="1:12" ht="30.75" customHeight="1" thickBot="1" x14ac:dyDescent="0.3">
      <c r="B1" s="95" t="s">
        <v>0</v>
      </c>
      <c r="C1" s="96" t="s">
        <v>117</v>
      </c>
    </row>
    <row r="2" spans="1:12" ht="49.5" customHeight="1" thickBot="1" x14ac:dyDescent="0.3">
      <c r="A2" s="268" t="s">
        <v>2</v>
      </c>
      <c r="B2" s="269" t="s">
        <v>3</v>
      </c>
      <c r="C2" s="269" t="s">
        <v>4</v>
      </c>
      <c r="D2" s="269"/>
      <c r="E2" s="269"/>
      <c r="F2" s="269"/>
      <c r="G2" s="269"/>
      <c r="H2" s="269"/>
      <c r="I2" s="269"/>
      <c r="J2" s="269"/>
      <c r="K2" s="269"/>
      <c r="L2" s="280" t="s">
        <v>143</v>
      </c>
    </row>
    <row r="3" spans="1:12" ht="49.5" customHeight="1" x14ac:dyDescent="0.25">
      <c r="A3" s="268"/>
      <c r="B3" s="269"/>
      <c r="C3" s="97"/>
      <c r="D3" s="98" t="s">
        <v>119</v>
      </c>
      <c r="E3" s="98" t="s">
        <v>120</v>
      </c>
      <c r="F3" s="98" t="s">
        <v>148</v>
      </c>
      <c r="G3" s="98" t="s">
        <v>147</v>
      </c>
      <c r="H3" s="98" t="s">
        <v>149</v>
      </c>
      <c r="I3" s="98" t="s">
        <v>121</v>
      </c>
      <c r="J3" s="98" t="s">
        <v>122</v>
      </c>
      <c r="K3" s="98" t="s">
        <v>118</v>
      </c>
      <c r="L3" s="281"/>
    </row>
    <row r="4" spans="1:12" ht="15" customHeight="1" x14ac:dyDescent="0.25">
      <c r="A4" s="264" t="s">
        <v>9</v>
      </c>
      <c r="B4" s="256" t="s">
        <v>10</v>
      </c>
      <c r="C4" s="72" t="s">
        <v>11</v>
      </c>
      <c r="D4" s="99"/>
      <c r="E4" s="99"/>
      <c r="F4" s="99"/>
      <c r="G4" s="99"/>
      <c r="H4" s="99"/>
      <c r="I4" s="99"/>
      <c r="J4" s="99"/>
      <c r="K4" s="162">
        <v>307</v>
      </c>
      <c r="L4" s="132">
        <f>D4+E4+F4+G4+H4+J4+K4</f>
        <v>307</v>
      </c>
    </row>
    <row r="5" spans="1:12" x14ac:dyDescent="0.25">
      <c r="A5" s="264"/>
      <c r="B5" s="256"/>
      <c r="C5" s="72" t="s">
        <v>12</v>
      </c>
      <c r="D5" s="99"/>
      <c r="E5" s="99"/>
      <c r="F5" s="99"/>
      <c r="G5" s="99"/>
      <c r="H5" s="99"/>
      <c r="I5" s="99"/>
      <c r="J5" s="99"/>
      <c r="K5" s="162">
        <v>1524</v>
      </c>
      <c r="L5" s="132">
        <f t="shared" ref="L5:L45" si="0">D5+E5+F5+G5+H5+J5+K5</f>
        <v>1524</v>
      </c>
    </row>
    <row r="6" spans="1:12" x14ac:dyDescent="0.25">
      <c r="A6" s="264"/>
      <c r="B6" s="256"/>
      <c r="C6" s="72" t="s">
        <v>13</v>
      </c>
      <c r="D6" s="99"/>
      <c r="E6" s="99"/>
      <c r="F6" s="99"/>
      <c r="G6" s="99"/>
      <c r="H6" s="99"/>
      <c r="I6" s="99"/>
      <c r="J6" s="99"/>
      <c r="K6" s="162">
        <v>12</v>
      </c>
      <c r="L6" s="132">
        <f t="shared" si="0"/>
        <v>12</v>
      </c>
    </row>
    <row r="7" spans="1:12" x14ac:dyDescent="0.25">
      <c r="A7" s="264"/>
      <c r="B7" s="256"/>
      <c r="C7" s="72" t="s">
        <v>14</v>
      </c>
      <c r="D7" s="101"/>
      <c r="E7" s="101"/>
      <c r="F7" s="101"/>
      <c r="G7" s="101"/>
      <c r="H7" s="101"/>
      <c r="I7" s="101"/>
      <c r="J7" s="101"/>
      <c r="K7" s="163">
        <v>1343</v>
      </c>
      <c r="L7" s="132">
        <f t="shared" si="0"/>
        <v>1343</v>
      </c>
    </row>
    <row r="8" spans="1:12" x14ac:dyDescent="0.25">
      <c r="A8" s="264"/>
      <c r="B8" s="102" t="s">
        <v>15</v>
      </c>
      <c r="C8" s="72" t="s">
        <v>16</v>
      </c>
      <c r="D8" s="99"/>
      <c r="E8" s="99"/>
      <c r="F8" s="99"/>
      <c r="G8" s="99"/>
      <c r="H8" s="99"/>
      <c r="I8" s="99"/>
      <c r="J8" s="99"/>
      <c r="K8" s="162">
        <v>427</v>
      </c>
      <c r="L8" s="132">
        <f t="shared" si="0"/>
        <v>427</v>
      </c>
    </row>
    <row r="9" spans="1:12" ht="15.4" customHeight="1" x14ac:dyDescent="0.25">
      <c r="A9" s="264"/>
      <c r="B9" s="257" t="s">
        <v>17</v>
      </c>
      <c r="C9" s="72" t="s">
        <v>18</v>
      </c>
      <c r="D9" s="103">
        <v>60</v>
      </c>
      <c r="E9" s="103"/>
      <c r="F9" s="103"/>
      <c r="G9" s="103"/>
      <c r="H9" s="103"/>
      <c r="I9" s="103"/>
      <c r="J9" s="103">
        <v>120</v>
      </c>
      <c r="K9" s="167">
        <v>127</v>
      </c>
      <c r="L9" s="132">
        <f t="shared" si="0"/>
        <v>307</v>
      </c>
    </row>
    <row r="10" spans="1:12" x14ac:dyDescent="0.25">
      <c r="A10" s="264"/>
      <c r="B10" s="257"/>
      <c r="C10" s="72" t="s">
        <v>19</v>
      </c>
      <c r="D10" s="103">
        <v>2</v>
      </c>
      <c r="E10" s="103"/>
      <c r="F10" s="103"/>
      <c r="G10" s="103"/>
      <c r="H10" s="103"/>
      <c r="I10" s="103"/>
      <c r="J10" s="103">
        <v>6</v>
      </c>
      <c r="K10" s="167">
        <v>6</v>
      </c>
      <c r="L10" s="132">
        <f t="shared" si="0"/>
        <v>14</v>
      </c>
    </row>
    <row r="11" spans="1:12" ht="15.4" customHeight="1" x14ac:dyDescent="0.25">
      <c r="A11" s="264"/>
      <c r="B11" s="240" t="s">
        <v>20</v>
      </c>
      <c r="C11" s="72" t="s">
        <v>21</v>
      </c>
      <c r="D11" s="103">
        <v>0</v>
      </c>
      <c r="E11" s="103"/>
      <c r="F11" s="103"/>
      <c r="G11" s="103"/>
      <c r="H11" s="103"/>
      <c r="I11" s="103"/>
      <c r="J11" s="103">
        <v>0</v>
      </c>
      <c r="K11" s="162"/>
      <c r="L11" s="132">
        <f t="shared" si="0"/>
        <v>0</v>
      </c>
    </row>
    <row r="12" spans="1:12" x14ac:dyDescent="0.25">
      <c r="A12" s="264"/>
      <c r="B12" s="240"/>
      <c r="C12" s="72" t="s">
        <v>22</v>
      </c>
      <c r="D12" s="103">
        <v>0</v>
      </c>
      <c r="E12" s="103"/>
      <c r="F12" s="103"/>
      <c r="G12" s="103"/>
      <c r="H12" s="103"/>
      <c r="I12" s="103"/>
      <c r="J12" s="103">
        <v>0</v>
      </c>
      <c r="K12" s="162"/>
      <c r="L12" s="132">
        <f t="shared" si="0"/>
        <v>0</v>
      </c>
    </row>
    <row r="13" spans="1:12" ht="15.4" customHeight="1" x14ac:dyDescent="0.25">
      <c r="A13" s="264"/>
      <c r="B13" s="240" t="s">
        <v>23</v>
      </c>
      <c r="C13" s="72" t="s">
        <v>24</v>
      </c>
      <c r="D13" s="103">
        <v>0</v>
      </c>
      <c r="E13" s="103">
        <v>2</v>
      </c>
      <c r="F13" s="103"/>
      <c r="G13" s="103"/>
      <c r="H13" s="103"/>
      <c r="I13" s="103"/>
      <c r="J13" s="103">
        <v>1</v>
      </c>
      <c r="K13" s="162">
        <v>0</v>
      </c>
      <c r="L13" s="132">
        <f t="shared" si="0"/>
        <v>3</v>
      </c>
    </row>
    <row r="14" spans="1:12" x14ac:dyDescent="0.25">
      <c r="A14" s="264"/>
      <c r="B14" s="240"/>
      <c r="C14" s="72" t="s">
        <v>25</v>
      </c>
      <c r="D14" s="103">
        <v>0</v>
      </c>
      <c r="E14" s="103">
        <v>2</v>
      </c>
      <c r="F14" s="103"/>
      <c r="G14" s="103"/>
      <c r="H14" s="103"/>
      <c r="I14" s="103"/>
      <c r="J14" s="103">
        <v>0</v>
      </c>
      <c r="K14" s="162">
        <v>0</v>
      </c>
      <c r="L14" s="132">
        <f t="shared" si="0"/>
        <v>2</v>
      </c>
    </row>
    <row r="15" spans="1:12" ht="15.75" customHeight="1" x14ac:dyDescent="0.25">
      <c r="A15" s="264" t="s">
        <v>26</v>
      </c>
      <c r="B15" s="240" t="s">
        <v>27</v>
      </c>
      <c r="C15" s="72" t="s">
        <v>28</v>
      </c>
      <c r="D15" s="99"/>
      <c r="E15" s="99"/>
      <c r="F15" s="99"/>
      <c r="G15" s="99"/>
      <c r="H15" s="99"/>
      <c r="I15" s="99"/>
      <c r="J15" s="99"/>
      <c r="K15" s="162">
        <v>13</v>
      </c>
      <c r="L15" s="132">
        <f t="shared" si="0"/>
        <v>13</v>
      </c>
    </row>
    <row r="16" spans="1:12" x14ac:dyDescent="0.25">
      <c r="A16" s="264"/>
      <c r="B16" s="240"/>
      <c r="C16" s="72" t="s">
        <v>29</v>
      </c>
      <c r="D16" s="99"/>
      <c r="E16" s="99"/>
      <c r="F16" s="99"/>
      <c r="G16" s="99"/>
      <c r="H16" s="99"/>
      <c r="I16" s="99"/>
      <c r="J16" s="99"/>
      <c r="K16" s="162">
        <v>13</v>
      </c>
      <c r="L16" s="132">
        <f t="shared" si="0"/>
        <v>13</v>
      </c>
    </row>
    <row r="17" spans="1:12" ht="28.9" customHeight="1" x14ac:dyDescent="0.25">
      <c r="A17" s="264"/>
      <c r="B17" s="282" t="s">
        <v>30</v>
      </c>
      <c r="C17" s="72" t="s">
        <v>31</v>
      </c>
      <c r="D17" s="103" t="s">
        <v>32</v>
      </c>
      <c r="E17" s="103" t="s">
        <v>33</v>
      </c>
      <c r="F17" s="103"/>
      <c r="G17" s="103"/>
      <c r="H17" s="103"/>
      <c r="I17" s="103" t="s">
        <v>33</v>
      </c>
      <c r="J17" s="103" t="s">
        <v>32</v>
      </c>
      <c r="K17" s="162" t="s">
        <v>32</v>
      </c>
      <c r="L17" s="132" t="s">
        <v>32</v>
      </c>
    </row>
    <row r="18" spans="1:12" x14ac:dyDescent="0.25">
      <c r="A18" s="264"/>
      <c r="B18" s="282"/>
      <c r="C18" s="72" t="s">
        <v>34</v>
      </c>
      <c r="D18" s="103">
        <v>5</v>
      </c>
      <c r="E18" s="103">
        <v>4</v>
      </c>
      <c r="F18" s="103"/>
      <c r="G18" s="103"/>
      <c r="H18" s="103"/>
      <c r="I18" s="103">
        <v>4</v>
      </c>
      <c r="J18" s="103">
        <v>6</v>
      </c>
      <c r="K18" s="162">
        <v>5</v>
      </c>
      <c r="L18" s="132">
        <f t="shared" si="0"/>
        <v>20</v>
      </c>
    </row>
    <row r="19" spans="1:12" ht="45" x14ac:dyDescent="0.25">
      <c r="A19" s="264"/>
      <c r="B19" s="282"/>
      <c r="C19" s="72" t="s">
        <v>35</v>
      </c>
      <c r="D19" s="103">
        <v>2</v>
      </c>
      <c r="E19" s="103">
        <v>2</v>
      </c>
      <c r="F19" s="103"/>
      <c r="G19" s="103"/>
      <c r="H19" s="103"/>
      <c r="I19" s="103">
        <v>1</v>
      </c>
      <c r="J19" s="103">
        <v>3</v>
      </c>
      <c r="K19" s="167">
        <v>0</v>
      </c>
      <c r="L19" s="132">
        <f t="shared" si="0"/>
        <v>7</v>
      </c>
    </row>
    <row r="20" spans="1:12" ht="30" x14ac:dyDescent="0.25">
      <c r="A20" s="264"/>
      <c r="B20" s="282"/>
      <c r="C20" s="72" t="s">
        <v>36</v>
      </c>
      <c r="D20" s="103" t="s">
        <v>32</v>
      </c>
      <c r="E20" s="103"/>
      <c r="F20" s="103"/>
      <c r="G20" s="103"/>
      <c r="H20" s="103"/>
      <c r="I20" s="103" t="s">
        <v>105</v>
      </c>
      <c r="J20" s="103" t="s">
        <v>37</v>
      </c>
      <c r="K20" s="167" t="s">
        <v>37</v>
      </c>
      <c r="L20" s="132" t="s">
        <v>32</v>
      </c>
    </row>
    <row r="21" spans="1:12" x14ac:dyDescent="0.25">
      <c r="A21" s="264"/>
      <c r="B21" s="282"/>
      <c r="C21" s="72" t="s">
        <v>39</v>
      </c>
      <c r="D21" s="99"/>
      <c r="E21" s="99"/>
      <c r="F21" s="99"/>
      <c r="G21" s="99"/>
      <c r="H21" s="99"/>
      <c r="I21" s="99"/>
      <c r="J21" s="99" t="s">
        <v>37</v>
      </c>
      <c r="K21" s="162" t="s">
        <v>37</v>
      </c>
      <c r="L21" s="132" t="s">
        <v>37</v>
      </c>
    </row>
    <row r="22" spans="1:12" ht="15.75" customHeight="1" x14ac:dyDescent="0.25">
      <c r="A22" s="264" t="s">
        <v>123</v>
      </c>
      <c r="B22" s="282" t="s">
        <v>41</v>
      </c>
      <c r="C22" s="72" t="s">
        <v>42</v>
      </c>
      <c r="D22" s="103" t="s">
        <v>33</v>
      </c>
      <c r="E22" s="103" t="s">
        <v>33</v>
      </c>
      <c r="F22" s="103"/>
      <c r="G22" s="103"/>
      <c r="H22" s="103"/>
      <c r="I22" s="103" t="s">
        <v>33</v>
      </c>
      <c r="J22" s="103" t="s">
        <v>32</v>
      </c>
      <c r="K22" s="162" t="s">
        <v>32</v>
      </c>
      <c r="L22" s="132" t="s">
        <v>32</v>
      </c>
    </row>
    <row r="23" spans="1:12" x14ac:dyDescent="0.25">
      <c r="A23" s="264"/>
      <c r="B23" s="282"/>
      <c r="C23" s="72" t="s">
        <v>43</v>
      </c>
      <c r="D23" s="103" t="s">
        <v>33</v>
      </c>
      <c r="E23" s="103" t="s">
        <v>38</v>
      </c>
      <c r="F23" s="103"/>
      <c r="G23" s="103"/>
      <c r="H23" s="103"/>
      <c r="I23" s="103" t="s">
        <v>105</v>
      </c>
      <c r="J23" s="103" t="s">
        <v>37</v>
      </c>
      <c r="K23" s="162" t="s">
        <v>37</v>
      </c>
      <c r="L23" s="132" t="s">
        <v>32</v>
      </c>
    </row>
    <row r="24" spans="1:12" x14ac:dyDescent="0.25">
      <c r="A24" s="264"/>
      <c r="B24" s="282"/>
      <c r="C24" s="72" t="s">
        <v>44</v>
      </c>
      <c r="D24" s="15" t="s">
        <v>33</v>
      </c>
      <c r="E24" s="15" t="s">
        <v>38</v>
      </c>
      <c r="F24" s="15"/>
      <c r="G24" s="15"/>
      <c r="H24" s="15"/>
      <c r="I24" s="15" t="s">
        <v>106</v>
      </c>
      <c r="J24" s="15" t="s">
        <v>37</v>
      </c>
      <c r="K24" s="163" t="s">
        <v>32</v>
      </c>
      <c r="L24" s="132" t="s">
        <v>32</v>
      </c>
    </row>
    <row r="25" spans="1:12" ht="15.4" customHeight="1" x14ac:dyDescent="0.25">
      <c r="A25" s="264"/>
      <c r="B25" s="282" t="s">
        <v>45</v>
      </c>
      <c r="C25" s="72" t="s">
        <v>46</v>
      </c>
      <c r="D25" s="15">
        <v>5</v>
      </c>
      <c r="E25" s="15">
        <v>1</v>
      </c>
      <c r="F25" s="15"/>
      <c r="G25" s="15"/>
      <c r="H25" s="15"/>
      <c r="I25" s="15">
        <v>3</v>
      </c>
      <c r="J25" s="15">
        <v>2</v>
      </c>
      <c r="K25" s="163">
        <v>2</v>
      </c>
      <c r="L25" s="132">
        <f t="shared" si="0"/>
        <v>10</v>
      </c>
    </row>
    <row r="26" spans="1:12" x14ac:dyDescent="0.25">
      <c r="A26" s="264"/>
      <c r="B26" s="282"/>
      <c r="C26" s="72" t="s">
        <v>47</v>
      </c>
      <c r="D26" s="15">
        <v>25</v>
      </c>
      <c r="E26" s="15">
        <v>20</v>
      </c>
      <c r="F26" s="15"/>
      <c r="G26" s="15"/>
      <c r="H26" s="15"/>
      <c r="I26" s="15">
        <v>147</v>
      </c>
      <c r="J26" s="15">
        <v>20</v>
      </c>
      <c r="K26" s="163"/>
      <c r="L26" s="132">
        <f t="shared" si="0"/>
        <v>65</v>
      </c>
    </row>
    <row r="27" spans="1:12" x14ac:dyDescent="0.25">
      <c r="A27" s="264"/>
      <c r="B27" s="282"/>
      <c r="C27" s="72" t="s">
        <v>48</v>
      </c>
      <c r="D27" s="15">
        <v>10</v>
      </c>
      <c r="E27" s="15">
        <v>1</v>
      </c>
      <c r="F27" s="15"/>
      <c r="G27" s="15"/>
      <c r="H27" s="15"/>
      <c r="I27" s="15">
        <v>6</v>
      </c>
      <c r="J27" s="15">
        <v>1</v>
      </c>
      <c r="K27" s="163"/>
      <c r="L27" s="132">
        <f t="shared" si="0"/>
        <v>12</v>
      </c>
    </row>
    <row r="28" spans="1:12" ht="15.75" customHeight="1" x14ac:dyDescent="0.25">
      <c r="A28" s="264" t="s">
        <v>49</v>
      </c>
      <c r="B28" s="283" t="s">
        <v>50</v>
      </c>
      <c r="C28" s="72" t="s">
        <v>51</v>
      </c>
      <c r="D28" s="104">
        <v>0</v>
      </c>
      <c r="E28" s="104">
        <v>2</v>
      </c>
      <c r="F28" s="104"/>
      <c r="G28" s="104"/>
      <c r="H28" s="104"/>
      <c r="I28" s="104">
        <v>1</v>
      </c>
      <c r="J28" s="104">
        <v>0</v>
      </c>
      <c r="K28" s="164"/>
      <c r="L28" s="132">
        <f t="shared" si="0"/>
        <v>2</v>
      </c>
    </row>
    <row r="29" spans="1:12" x14ac:dyDescent="0.25">
      <c r="A29" s="264"/>
      <c r="B29" s="283"/>
      <c r="C29" s="72" t="s">
        <v>52</v>
      </c>
      <c r="D29" s="99"/>
      <c r="E29" s="99"/>
      <c r="F29" s="99"/>
      <c r="G29" s="99"/>
      <c r="H29" s="99"/>
      <c r="I29" s="99"/>
      <c r="J29" s="99"/>
      <c r="K29" s="162">
        <v>13</v>
      </c>
      <c r="L29" s="132">
        <f t="shared" si="0"/>
        <v>13</v>
      </c>
    </row>
    <row r="30" spans="1:12" x14ac:dyDescent="0.25">
      <c r="A30" s="264"/>
      <c r="B30" s="283"/>
      <c r="C30" s="72" t="s">
        <v>53</v>
      </c>
      <c r="D30" s="105"/>
      <c r="E30" s="105"/>
      <c r="F30" s="105"/>
      <c r="G30" s="105"/>
      <c r="H30" s="105"/>
      <c r="I30" s="105"/>
      <c r="J30" s="105"/>
      <c r="K30" s="168">
        <v>13</v>
      </c>
      <c r="L30" s="132">
        <f t="shared" si="0"/>
        <v>13</v>
      </c>
    </row>
    <row r="31" spans="1:12" x14ac:dyDescent="0.25">
      <c r="A31" s="264"/>
      <c r="B31" s="283"/>
      <c r="C31" s="72" t="s">
        <v>54</v>
      </c>
      <c r="D31" s="104">
        <v>0</v>
      </c>
      <c r="E31" s="104"/>
      <c r="F31" s="104"/>
      <c r="G31" s="104"/>
      <c r="H31" s="104"/>
      <c r="I31" s="104">
        <v>2</v>
      </c>
      <c r="J31" s="104">
        <v>0</v>
      </c>
      <c r="K31" s="164"/>
      <c r="L31" s="132">
        <f t="shared" si="0"/>
        <v>0</v>
      </c>
    </row>
    <row r="32" spans="1:12" x14ac:dyDescent="0.25">
      <c r="A32" s="264"/>
      <c r="B32" s="283"/>
      <c r="C32" s="72" t="s">
        <v>55</v>
      </c>
      <c r="D32" s="104">
        <v>0</v>
      </c>
      <c r="E32" s="104"/>
      <c r="F32" s="104"/>
      <c r="G32" s="104"/>
      <c r="H32" s="104"/>
      <c r="I32" s="104">
        <v>1</v>
      </c>
      <c r="J32" s="104">
        <v>0</v>
      </c>
      <c r="K32" s="165"/>
      <c r="L32" s="132">
        <f t="shared" si="0"/>
        <v>0</v>
      </c>
    </row>
    <row r="33" spans="1:12" x14ac:dyDescent="0.25">
      <c r="A33" s="264"/>
      <c r="B33" s="283"/>
      <c r="C33" s="72" t="s">
        <v>56</v>
      </c>
      <c r="D33" s="104">
        <v>11</v>
      </c>
      <c r="E33" s="104">
        <v>2</v>
      </c>
      <c r="F33" s="104"/>
      <c r="G33" s="104"/>
      <c r="H33" s="104"/>
      <c r="I33" s="104">
        <v>4</v>
      </c>
      <c r="J33" s="104">
        <v>6</v>
      </c>
      <c r="K33" s="165"/>
      <c r="L33" s="132">
        <f t="shared" si="0"/>
        <v>19</v>
      </c>
    </row>
    <row r="34" spans="1:12" x14ac:dyDescent="0.25">
      <c r="A34" s="264"/>
      <c r="B34" s="283"/>
      <c r="C34" s="72" t="s">
        <v>57</v>
      </c>
      <c r="D34" s="104">
        <v>3200</v>
      </c>
      <c r="E34" s="104">
        <v>500</v>
      </c>
      <c r="F34" s="104"/>
      <c r="G34" s="104"/>
      <c r="H34" s="104"/>
      <c r="I34" s="104">
        <v>814</v>
      </c>
      <c r="J34" s="104"/>
      <c r="K34" s="165"/>
      <c r="L34" s="132">
        <f t="shared" si="0"/>
        <v>3700</v>
      </c>
    </row>
    <row r="35" spans="1:12" x14ac:dyDescent="0.25">
      <c r="A35" s="264"/>
      <c r="B35" s="283"/>
      <c r="C35" s="72" t="s">
        <v>58</v>
      </c>
      <c r="D35" s="104">
        <v>1</v>
      </c>
      <c r="E35" s="104"/>
      <c r="F35" s="104"/>
      <c r="G35" s="104"/>
      <c r="H35" s="104"/>
      <c r="I35" s="104">
        <v>7</v>
      </c>
      <c r="J35" s="104">
        <v>1</v>
      </c>
      <c r="K35" s="164">
        <v>0</v>
      </c>
      <c r="L35" s="132">
        <f t="shared" si="0"/>
        <v>2</v>
      </c>
    </row>
    <row r="36" spans="1:12" x14ac:dyDescent="0.25">
      <c r="A36" s="264"/>
      <c r="B36" s="283"/>
      <c r="C36" s="72" t="s">
        <v>59</v>
      </c>
      <c r="D36" s="104">
        <v>0</v>
      </c>
      <c r="E36" s="104">
        <v>0</v>
      </c>
      <c r="F36" s="104">
        <v>1</v>
      </c>
      <c r="G36" s="104">
        <v>1</v>
      </c>
      <c r="H36" s="104">
        <v>1</v>
      </c>
      <c r="I36" s="104">
        <v>1</v>
      </c>
      <c r="J36" s="104">
        <v>0</v>
      </c>
      <c r="K36" s="165"/>
      <c r="L36" s="132">
        <f t="shared" si="0"/>
        <v>3</v>
      </c>
    </row>
    <row r="37" spans="1:12" ht="15.4" customHeight="1" x14ac:dyDescent="0.25">
      <c r="A37" s="264" t="s">
        <v>60</v>
      </c>
      <c r="B37" s="283" t="s">
        <v>61</v>
      </c>
      <c r="C37" s="100" t="s">
        <v>62</v>
      </c>
      <c r="D37" s="99"/>
      <c r="E37" s="99"/>
      <c r="F37" s="99"/>
      <c r="G37" s="99"/>
      <c r="H37" s="99"/>
      <c r="I37" s="99"/>
      <c r="J37" s="99"/>
      <c r="K37" s="162">
        <v>3</v>
      </c>
      <c r="L37" s="132">
        <f t="shared" si="0"/>
        <v>3</v>
      </c>
    </row>
    <row r="38" spans="1:12" x14ac:dyDescent="0.25">
      <c r="A38" s="264"/>
      <c r="B38" s="283"/>
      <c r="C38" s="100" t="s">
        <v>63</v>
      </c>
      <c r="D38" s="104">
        <v>5</v>
      </c>
      <c r="E38" s="104"/>
      <c r="F38" s="104"/>
      <c r="G38" s="104"/>
      <c r="H38" s="104"/>
      <c r="I38" s="104">
        <v>0</v>
      </c>
      <c r="J38" s="104">
        <v>0</v>
      </c>
      <c r="K38" s="161"/>
      <c r="L38" s="132">
        <f t="shared" si="0"/>
        <v>5</v>
      </c>
    </row>
    <row r="39" spans="1:12" x14ac:dyDescent="0.25">
      <c r="A39" s="264"/>
      <c r="B39" s="283"/>
      <c r="C39" s="100" t="s">
        <v>64</v>
      </c>
      <c r="D39" s="103">
        <v>4</v>
      </c>
      <c r="E39" s="103">
        <v>1</v>
      </c>
      <c r="F39" s="103"/>
      <c r="G39" s="103"/>
      <c r="H39" s="103"/>
      <c r="I39" s="103">
        <v>6</v>
      </c>
      <c r="J39" s="103">
        <v>2</v>
      </c>
      <c r="K39" s="162">
        <v>3</v>
      </c>
      <c r="L39" s="132">
        <f t="shared" si="0"/>
        <v>10</v>
      </c>
    </row>
    <row r="40" spans="1:12" x14ac:dyDescent="0.25">
      <c r="A40" s="264"/>
      <c r="B40" s="283"/>
      <c r="C40" s="100" t="s">
        <v>65</v>
      </c>
      <c r="D40" s="103">
        <v>74</v>
      </c>
      <c r="E40" s="103">
        <v>20</v>
      </c>
      <c r="F40" s="103"/>
      <c r="G40" s="103"/>
      <c r="H40" s="103"/>
      <c r="I40" s="103">
        <v>6</v>
      </c>
      <c r="J40" s="103">
        <v>20</v>
      </c>
      <c r="K40" s="167">
        <v>49</v>
      </c>
      <c r="L40" s="132">
        <f t="shared" si="0"/>
        <v>163</v>
      </c>
    </row>
    <row r="41" spans="1:12" x14ac:dyDescent="0.25">
      <c r="A41" s="264"/>
      <c r="B41" s="283"/>
      <c r="C41" s="100" t="s">
        <v>66</v>
      </c>
      <c r="D41" s="103">
        <v>1</v>
      </c>
      <c r="E41" s="103"/>
      <c r="F41" s="103"/>
      <c r="G41" s="103"/>
      <c r="H41" s="103"/>
      <c r="I41" s="103">
        <v>0</v>
      </c>
      <c r="J41" s="103">
        <v>0</v>
      </c>
      <c r="K41" s="162">
        <v>6</v>
      </c>
      <c r="L41" s="132">
        <f t="shared" si="0"/>
        <v>7</v>
      </c>
    </row>
    <row r="42" spans="1:12" ht="15.75" customHeight="1" thickBot="1" x14ac:dyDescent="0.3">
      <c r="A42" s="273" t="s">
        <v>67</v>
      </c>
      <c r="B42" s="240" t="s">
        <v>68</v>
      </c>
      <c r="C42" s="72" t="s">
        <v>69</v>
      </c>
      <c r="D42" s="103">
        <v>4</v>
      </c>
      <c r="E42" s="103">
        <v>2</v>
      </c>
      <c r="F42" s="103"/>
      <c r="G42" s="103"/>
      <c r="H42" s="103"/>
      <c r="I42" s="103">
        <v>0</v>
      </c>
      <c r="J42" s="103">
        <v>0</v>
      </c>
      <c r="K42" s="161"/>
      <c r="L42" s="132">
        <f t="shared" si="0"/>
        <v>6</v>
      </c>
    </row>
    <row r="43" spans="1:12" ht="15.75" customHeight="1" thickBot="1" x14ac:dyDescent="0.3">
      <c r="A43" s="273"/>
      <c r="B43" s="240"/>
      <c r="C43" s="72" t="s">
        <v>70</v>
      </c>
      <c r="D43" s="103"/>
      <c r="E43" s="103"/>
      <c r="F43" s="103"/>
      <c r="G43" s="103"/>
      <c r="H43" s="103"/>
      <c r="I43" s="103">
        <v>0</v>
      </c>
      <c r="J43" s="103">
        <v>0</v>
      </c>
      <c r="K43" s="161"/>
      <c r="L43" s="132">
        <f t="shared" si="0"/>
        <v>0</v>
      </c>
    </row>
    <row r="44" spans="1:12" ht="15.75" thickBot="1" x14ac:dyDescent="0.3">
      <c r="A44" s="273"/>
      <c r="B44" s="240"/>
      <c r="C44" s="72" t="s">
        <v>71</v>
      </c>
      <c r="D44" s="103">
        <v>23</v>
      </c>
      <c r="E44" s="103">
        <v>30</v>
      </c>
      <c r="F44" s="103"/>
      <c r="G44" s="103"/>
      <c r="H44" s="103"/>
      <c r="I44" s="103">
        <v>10</v>
      </c>
      <c r="J44" s="103">
        <v>12</v>
      </c>
      <c r="K44" s="161"/>
      <c r="L44" s="132">
        <f t="shared" si="0"/>
        <v>65</v>
      </c>
    </row>
    <row r="45" spans="1:12" ht="30.75" thickBot="1" x14ac:dyDescent="0.3">
      <c r="A45" s="273"/>
      <c r="B45" s="73" t="s">
        <v>72</v>
      </c>
      <c r="C45" s="74" t="s">
        <v>73</v>
      </c>
      <c r="D45" s="106"/>
      <c r="E45" s="106"/>
      <c r="F45" s="106"/>
      <c r="G45" s="106"/>
      <c r="H45" s="106"/>
      <c r="I45" s="106"/>
      <c r="J45" s="106"/>
      <c r="K45" s="166">
        <v>12</v>
      </c>
      <c r="L45" s="132">
        <f t="shared" si="0"/>
        <v>12</v>
      </c>
    </row>
    <row r="46" spans="1:12" ht="15.75" thickBot="1" x14ac:dyDescent="0.3">
      <c r="A46" s="262"/>
      <c r="B46" s="271" t="s">
        <v>74</v>
      </c>
      <c r="C46" s="72" t="s">
        <v>75</v>
      </c>
      <c r="D46" s="107">
        <v>15365</v>
      </c>
      <c r="E46" s="107">
        <v>14108</v>
      </c>
      <c r="F46" s="107"/>
      <c r="G46" s="107"/>
      <c r="H46" s="107"/>
      <c r="I46" s="107">
        <v>12413</v>
      </c>
      <c r="J46" s="107">
        <v>4670</v>
      </c>
      <c r="K46" s="169">
        <v>96446</v>
      </c>
      <c r="L46" s="62">
        <f>D46+E46+F46+G46+H46+I46+J46+K46</f>
        <v>143002</v>
      </c>
    </row>
    <row r="47" spans="1:12" ht="15.75" thickBot="1" x14ac:dyDescent="0.3">
      <c r="A47" s="262"/>
      <c r="B47" s="271"/>
      <c r="C47" s="72" t="s">
        <v>76</v>
      </c>
      <c r="D47" s="107">
        <v>400</v>
      </c>
      <c r="E47" s="107"/>
      <c r="F47" s="107"/>
      <c r="G47" s="107"/>
      <c r="H47" s="107"/>
      <c r="I47" s="107">
        <v>2201</v>
      </c>
      <c r="J47" s="107">
        <v>1596</v>
      </c>
      <c r="K47" s="169">
        <v>33857</v>
      </c>
      <c r="L47" s="66">
        <f t="shared" ref="L47:L52" si="1">D47+E47+F47+G47+H47+I47+J47+K47</f>
        <v>38054</v>
      </c>
    </row>
    <row r="48" spans="1:12" ht="15.75" thickBot="1" x14ac:dyDescent="0.3">
      <c r="A48" s="262"/>
      <c r="B48" s="271"/>
      <c r="C48" s="72" t="s">
        <v>77</v>
      </c>
      <c r="D48" s="108">
        <v>3200</v>
      </c>
      <c r="E48" s="108">
        <v>4812</v>
      </c>
      <c r="F48" s="108"/>
      <c r="G48" s="108"/>
      <c r="H48" s="108"/>
      <c r="I48" s="108">
        <v>4812</v>
      </c>
      <c r="J48" s="108">
        <v>0</v>
      </c>
      <c r="K48" s="170">
        <v>18000</v>
      </c>
      <c r="L48" s="66">
        <f t="shared" si="1"/>
        <v>30824</v>
      </c>
    </row>
    <row r="49" spans="1:12" ht="15.75" thickBot="1" x14ac:dyDescent="0.3">
      <c r="A49" s="262"/>
      <c r="B49" s="271"/>
      <c r="C49" s="72" t="s">
        <v>78</v>
      </c>
      <c r="D49" s="108">
        <v>0</v>
      </c>
      <c r="E49" s="108"/>
      <c r="F49" s="108"/>
      <c r="G49" s="108"/>
      <c r="H49" s="108"/>
      <c r="I49" s="108"/>
      <c r="J49" s="108">
        <v>0</v>
      </c>
      <c r="K49" s="170">
        <v>0</v>
      </c>
      <c r="L49" s="66">
        <f t="shared" si="1"/>
        <v>0</v>
      </c>
    </row>
    <row r="50" spans="1:12" ht="15.75" thickBot="1" x14ac:dyDescent="0.3">
      <c r="A50" s="262"/>
      <c r="B50" s="271"/>
      <c r="C50" s="72" t="s">
        <v>79</v>
      </c>
      <c r="D50" s="108">
        <v>0</v>
      </c>
      <c r="E50" s="108"/>
      <c r="F50" s="108"/>
      <c r="G50" s="108"/>
      <c r="H50" s="108"/>
      <c r="I50" s="108"/>
      <c r="J50" s="108">
        <v>0</v>
      </c>
      <c r="K50" s="170">
        <v>11037</v>
      </c>
      <c r="L50" s="66">
        <f t="shared" si="1"/>
        <v>11037</v>
      </c>
    </row>
    <row r="51" spans="1:12" ht="15.75" thickBot="1" x14ac:dyDescent="0.3">
      <c r="A51" s="262"/>
      <c r="B51" s="271"/>
      <c r="C51" s="72" t="s">
        <v>80</v>
      </c>
      <c r="D51" s="108">
        <v>4470</v>
      </c>
      <c r="E51" s="108">
        <v>3250</v>
      </c>
      <c r="F51" s="108"/>
      <c r="G51" s="108"/>
      <c r="H51" s="108"/>
      <c r="I51" s="108">
        <v>5400</v>
      </c>
      <c r="J51" s="108">
        <v>1120</v>
      </c>
      <c r="K51" s="130">
        <v>0</v>
      </c>
      <c r="L51" s="66">
        <f t="shared" si="1"/>
        <v>14240</v>
      </c>
    </row>
    <row r="52" spans="1:12" ht="15.75" thickBot="1" x14ac:dyDescent="0.3">
      <c r="A52" s="262"/>
      <c r="B52" s="271"/>
      <c r="C52" s="74" t="s">
        <v>81</v>
      </c>
      <c r="D52" s="109">
        <v>0</v>
      </c>
      <c r="E52" s="109"/>
      <c r="F52" s="109"/>
      <c r="G52" s="109"/>
      <c r="H52" s="109"/>
      <c r="I52" s="109"/>
      <c r="J52" s="109">
        <v>1950</v>
      </c>
      <c r="K52" s="131">
        <v>6870</v>
      </c>
      <c r="L52" s="70">
        <f t="shared" si="1"/>
        <v>8820</v>
      </c>
    </row>
  </sheetData>
  <mergeCells count="23">
    <mergeCell ref="A22:A27"/>
    <mergeCell ref="B22:B24"/>
    <mergeCell ref="B25:B27"/>
    <mergeCell ref="A46:A52"/>
    <mergeCell ref="B46:B52"/>
    <mergeCell ref="A28:A36"/>
    <mergeCell ref="B28:B36"/>
    <mergeCell ref="A37:A41"/>
    <mergeCell ref="B37:B41"/>
    <mergeCell ref="A42:A45"/>
    <mergeCell ref="B42:B44"/>
    <mergeCell ref="A2:A3"/>
    <mergeCell ref="B2:B3"/>
    <mergeCell ref="C2:K2"/>
    <mergeCell ref="L2:L3"/>
    <mergeCell ref="A15:A21"/>
    <mergeCell ref="B15:B16"/>
    <mergeCell ref="B17:B21"/>
    <mergeCell ref="A4:A14"/>
    <mergeCell ref="B4:B7"/>
    <mergeCell ref="B9:B10"/>
    <mergeCell ref="B11:B12"/>
    <mergeCell ref="B13:B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2"/>
  <sheetViews>
    <sheetView topLeftCell="A16" workbookViewId="0">
      <selection activeCell="C38" sqref="C38"/>
    </sheetView>
  </sheetViews>
  <sheetFormatPr baseColWidth="10" defaultRowHeight="15" x14ac:dyDescent="0.25"/>
  <cols>
    <col min="1" max="1" width="16.42578125" bestFit="1" customWidth="1"/>
    <col min="2" max="2" width="66" bestFit="1" customWidth="1"/>
    <col min="3" max="3" width="55.140625" customWidth="1"/>
    <col min="4" max="4" width="10.7109375" bestFit="1" customWidth="1"/>
    <col min="5" max="5" width="10.7109375" customWidth="1"/>
    <col min="6" max="6" width="10.7109375" bestFit="1" customWidth="1"/>
    <col min="7" max="7" width="11.42578125" customWidth="1"/>
  </cols>
  <sheetData>
    <row r="1" spans="1:7" ht="30.75" customHeight="1" thickBot="1" x14ac:dyDescent="0.35">
      <c r="B1" s="1" t="s">
        <v>0</v>
      </c>
      <c r="C1" s="2" t="s">
        <v>124</v>
      </c>
    </row>
    <row r="2" spans="1:7" ht="49.5" customHeight="1" x14ac:dyDescent="0.25">
      <c r="A2" s="230" t="s">
        <v>2</v>
      </c>
      <c r="B2" s="232" t="s">
        <v>3</v>
      </c>
      <c r="C2" s="258" t="s">
        <v>4</v>
      </c>
      <c r="D2" s="259"/>
      <c r="E2" s="260"/>
      <c r="F2" s="35" t="s">
        <v>125</v>
      </c>
      <c r="G2" s="250" t="s">
        <v>142</v>
      </c>
    </row>
    <row r="3" spans="1:7" ht="49.5" customHeight="1" x14ac:dyDescent="0.25">
      <c r="A3" s="248"/>
      <c r="B3" s="249"/>
      <c r="C3" s="39"/>
      <c r="D3" s="4" t="s">
        <v>99</v>
      </c>
      <c r="E3" s="4" t="s">
        <v>8</v>
      </c>
      <c r="F3" s="4" t="s">
        <v>126</v>
      </c>
      <c r="G3" s="251"/>
    </row>
    <row r="4" spans="1:7" ht="15" customHeight="1" x14ac:dyDescent="0.25">
      <c r="A4" s="235" t="s">
        <v>9</v>
      </c>
      <c r="B4" s="256" t="s">
        <v>10</v>
      </c>
      <c r="C4" s="72" t="s">
        <v>11</v>
      </c>
      <c r="D4" s="6"/>
      <c r="E4" s="13">
        <v>148</v>
      </c>
      <c r="F4" s="6"/>
      <c r="G4" s="42">
        <f>D4+E4+F4</f>
        <v>148</v>
      </c>
    </row>
    <row r="5" spans="1:7" x14ac:dyDescent="0.25">
      <c r="A5" s="235"/>
      <c r="B5" s="256"/>
      <c r="C5" s="72" t="s">
        <v>12</v>
      </c>
      <c r="D5" s="6"/>
      <c r="E5" s="13">
        <v>963</v>
      </c>
      <c r="F5" s="6"/>
      <c r="G5" s="42">
        <f t="shared" ref="G5:G52" si="0">D5+E5+F5</f>
        <v>963</v>
      </c>
    </row>
    <row r="6" spans="1:7" x14ac:dyDescent="0.25">
      <c r="A6" s="235"/>
      <c r="B6" s="256"/>
      <c r="C6" s="72" t="s">
        <v>13</v>
      </c>
      <c r="D6" s="6"/>
      <c r="E6" s="13">
        <v>5</v>
      </c>
      <c r="F6" s="6"/>
      <c r="G6" s="42">
        <f t="shared" si="0"/>
        <v>5</v>
      </c>
    </row>
    <row r="7" spans="1:7" x14ac:dyDescent="0.25">
      <c r="A7" s="235"/>
      <c r="B7" s="256"/>
      <c r="C7" s="72" t="s">
        <v>14</v>
      </c>
      <c r="D7" s="10"/>
      <c r="E7" s="15"/>
      <c r="F7" s="10"/>
      <c r="G7" s="42">
        <f t="shared" si="0"/>
        <v>0</v>
      </c>
    </row>
    <row r="8" spans="1:7" x14ac:dyDescent="0.25">
      <c r="A8" s="235"/>
      <c r="B8" s="12" t="s">
        <v>15</v>
      </c>
      <c r="C8" s="72" t="s">
        <v>16</v>
      </c>
      <c r="D8" s="6"/>
      <c r="E8" s="13">
        <v>298</v>
      </c>
      <c r="F8" s="6"/>
      <c r="G8" s="42">
        <f t="shared" si="0"/>
        <v>298</v>
      </c>
    </row>
    <row r="9" spans="1:7" x14ac:dyDescent="0.25">
      <c r="A9" s="235"/>
      <c r="B9" s="257" t="s">
        <v>17</v>
      </c>
      <c r="C9" s="72" t="s">
        <v>18</v>
      </c>
      <c r="D9" s="13"/>
      <c r="E9" s="13"/>
      <c r="F9" s="13">
        <v>360</v>
      </c>
      <c r="G9" s="42">
        <f t="shared" si="0"/>
        <v>360</v>
      </c>
    </row>
    <row r="10" spans="1:7" x14ac:dyDescent="0.25">
      <c r="A10" s="235"/>
      <c r="B10" s="257"/>
      <c r="C10" s="72" t="s">
        <v>19</v>
      </c>
      <c r="D10" s="13"/>
      <c r="E10" s="13"/>
      <c r="F10" s="13">
        <v>12</v>
      </c>
      <c r="G10" s="42">
        <f t="shared" si="0"/>
        <v>12</v>
      </c>
    </row>
    <row r="11" spans="1:7" x14ac:dyDescent="0.25">
      <c r="A11" s="235"/>
      <c r="B11" s="240" t="s">
        <v>20</v>
      </c>
      <c r="C11" s="72" t="s">
        <v>21</v>
      </c>
      <c r="D11" s="13"/>
      <c r="E11" s="13"/>
      <c r="F11" s="13">
        <v>3</v>
      </c>
      <c r="G11" s="42">
        <f t="shared" si="0"/>
        <v>3</v>
      </c>
    </row>
    <row r="12" spans="1:7" x14ac:dyDescent="0.25">
      <c r="A12" s="235"/>
      <c r="B12" s="240"/>
      <c r="C12" s="72" t="s">
        <v>22</v>
      </c>
      <c r="D12" s="13"/>
      <c r="E12" s="13"/>
      <c r="F12" s="13">
        <v>1</v>
      </c>
      <c r="G12" s="42">
        <f t="shared" si="0"/>
        <v>1</v>
      </c>
    </row>
    <row r="13" spans="1:7" x14ac:dyDescent="0.25">
      <c r="A13" s="235"/>
      <c r="B13" s="240" t="s">
        <v>23</v>
      </c>
      <c r="C13" s="72" t="s">
        <v>24</v>
      </c>
      <c r="D13" s="13"/>
      <c r="E13" s="13"/>
      <c r="F13" s="13">
        <v>0</v>
      </c>
      <c r="G13" s="42">
        <f t="shared" si="0"/>
        <v>0</v>
      </c>
    </row>
    <row r="14" spans="1:7" x14ac:dyDescent="0.25">
      <c r="A14" s="235"/>
      <c r="B14" s="240"/>
      <c r="C14" s="72" t="s">
        <v>25</v>
      </c>
      <c r="D14" s="13"/>
      <c r="E14" s="13"/>
      <c r="F14" s="13">
        <v>0</v>
      </c>
      <c r="G14" s="42">
        <f t="shared" si="0"/>
        <v>0</v>
      </c>
    </row>
    <row r="15" spans="1:7" ht="15.75" customHeight="1" x14ac:dyDescent="0.25">
      <c r="A15" s="235" t="s">
        <v>26</v>
      </c>
      <c r="B15" s="240" t="s">
        <v>27</v>
      </c>
      <c r="C15" s="72" t="s">
        <v>28</v>
      </c>
      <c r="D15" s="6"/>
      <c r="E15" s="13">
        <v>6</v>
      </c>
      <c r="F15" s="6"/>
      <c r="G15" s="42">
        <f t="shared" si="0"/>
        <v>6</v>
      </c>
    </row>
    <row r="16" spans="1:7" x14ac:dyDescent="0.25">
      <c r="A16" s="235"/>
      <c r="B16" s="240"/>
      <c r="C16" s="72" t="s">
        <v>29</v>
      </c>
      <c r="D16" s="6"/>
      <c r="E16" s="13">
        <v>6</v>
      </c>
      <c r="F16" s="6"/>
      <c r="G16" s="42">
        <f t="shared" si="0"/>
        <v>6</v>
      </c>
    </row>
    <row r="17" spans="1:7" ht="30" x14ac:dyDescent="0.25">
      <c r="A17" s="235"/>
      <c r="B17" s="254" t="s">
        <v>30</v>
      </c>
      <c r="C17" s="72" t="s">
        <v>31</v>
      </c>
      <c r="D17" s="13"/>
      <c r="E17" s="13" t="s">
        <v>32</v>
      </c>
      <c r="F17" s="13" t="s">
        <v>33</v>
      </c>
      <c r="G17" s="42" t="s">
        <v>32</v>
      </c>
    </row>
    <row r="18" spans="1:7" x14ac:dyDescent="0.25">
      <c r="A18" s="235"/>
      <c r="B18" s="254"/>
      <c r="C18" s="72" t="s">
        <v>34</v>
      </c>
      <c r="D18" s="110"/>
      <c r="E18" s="13">
        <v>4</v>
      </c>
      <c r="F18" s="110">
        <v>12</v>
      </c>
      <c r="G18" s="42">
        <f t="shared" si="0"/>
        <v>16</v>
      </c>
    </row>
    <row r="19" spans="1:7" ht="45" x14ac:dyDescent="0.25">
      <c r="A19" s="235"/>
      <c r="B19" s="254"/>
      <c r="C19" s="72" t="s">
        <v>35</v>
      </c>
      <c r="D19" s="13"/>
      <c r="E19" s="13">
        <v>0</v>
      </c>
      <c r="F19" s="13">
        <v>2</v>
      </c>
      <c r="G19" s="42">
        <f t="shared" si="0"/>
        <v>2</v>
      </c>
    </row>
    <row r="20" spans="1:7" ht="30" x14ac:dyDescent="0.25">
      <c r="A20" s="235"/>
      <c r="B20" s="254"/>
      <c r="C20" s="72" t="s">
        <v>36</v>
      </c>
      <c r="D20" s="13"/>
      <c r="E20" s="13" t="s">
        <v>37</v>
      </c>
      <c r="F20" s="13" t="s">
        <v>38</v>
      </c>
      <c r="G20" s="42" t="s">
        <v>37</v>
      </c>
    </row>
    <row r="21" spans="1:7" x14ac:dyDescent="0.25">
      <c r="A21" s="235"/>
      <c r="B21" s="254"/>
      <c r="C21" s="72" t="s">
        <v>39</v>
      </c>
      <c r="D21" s="6"/>
      <c r="E21" s="13" t="s">
        <v>32</v>
      </c>
      <c r="F21" s="6"/>
      <c r="G21" s="42" t="s">
        <v>32</v>
      </c>
    </row>
    <row r="22" spans="1:7" ht="15.75" customHeight="1" x14ac:dyDescent="0.25">
      <c r="A22" s="235" t="s">
        <v>40</v>
      </c>
      <c r="B22" s="261" t="s">
        <v>41</v>
      </c>
      <c r="C22" s="72" t="s">
        <v>42</v>
      </c>
      <c r="D22" s="13"/>
      <c r="E22" s="13" t="s">
        <v>32</v>
      </c>
      <c r="F22" s="13" t="s">
        <v>32</v>
      </c>
      <c r="G22" s="42" t="s">
        <v>32</v>
      </c>
    </row>
    <row r="23" spans="1:7" x14ac:dyDescent="0.25">
      <c r="A23" s="235"/>
      <c r="B23" s="261"/>
      <c r="C23" s="72" t="s">
        <v>43</v>
      </c>
      <c r="D23" s="13"/>
      <c r="E23" s="13" t="s">
        <v>37</v>
      </c>
      <c r="F23" s="13" t="s">
        <v>32</v>
      </c>
      <c r="G23" s="42" t="s">
        <v>32</v>
      </c>
    </row>
    <row r="24" spans="1:7" x14ac:dyDescent="0.25">
      <c r="A24" s="235"/>
      <c r="B24" s="261"/>
      <c r="C24" s="72" t="s">
        <v>44</v>
      </c>
      <c r="D24" s="15"/>
      <c r="E24" s="15" t="s">
        <v>37</v>
      </c>
      <c r="F24" s="15" t="s">
        <v>32</v>
      </c>
      <c r="G24" s="42" t="s">
        <v>32</v>
      </c>
    </row>
    <row r="25" spans="1:7" x14ac:dyDescent="0.25">
      <c r="A25" s="235"/>
      <c r="B25" s="254" t="s">
        <v>45</v>
      </c>
      <c r="C25" s="72" t="s">
        <v>46</v>
      </c>
      <c r="D25" s="15"/>
      <c r="E25" s="15"/>
      <c r="F25" s="15">
        <v>3</v>
      </c>
      <c r="G25" s="42">
        <f t="shared" si="0"/>
        <v>3</v>
      </c>
    </row>
    <row r="26" spans="1:7" x14ac:dyDescent="0.25">
      <c r="A26" s="235"/>
      <c r="B26" s="254"/>
      <c r="C26" s="72" t="s">
        <v>47</v>
      </c>
      <c r="D26" s="15"/>
      <c r="E26" s="15"/>
      <c r="F26" s="15">
        <v>145</v>
      </c>
      <c r="G26" s="42">
        <f t="shared" si="0"/>
        <v>145</v>
      </c>
    </row>
    <row r="27" spans="1:7" x14ac:dyDescent="0.25">
      <c r="A27" s="235"/>
      <c r="B27" s="254"/>
      <c r="C27" s="72" t="s">
        <v>48</v>
      </c>
      <c r="D27" s="15"/>
      <c r="E27" s="15"/>
      <c r="F27" s="15">
        <v>6</v>
      </c>
      <c r="G27" s="42">
        <f t="shared" si="0"/>
        <v>6</v>
      </c>
    </row>
    <row r="28" spans="1:7" ht="15.75" customHeight="1" x14ac:dyDescent="0.25">
      <c r="A28" s="235" t="s">
        <v>49</v>
      </c>
      <c r="B28" s="244" t="s">
        <v>50</v>
      </c>
      <c r="C28" s="72" t="s">
        <v>51</v>
      </c>
      <c r="D28" s="17"/>
      <c r="E28" s="17"/>
      <c r="F28" s="17">
        <v>2</v>
      </c>
      <c r="G28" s="42">
        <f t="shared" si="0"/>
        <v>2</v>
      </c>
    </row>
    <row r="29" spans="1:7" x14ac:dyDescent="0.25">
      <c r="A29" s="235"/>
      <c r="B29" s="244"/>
      <c r="C29" s="72" t="s">
        <v>52</v>
      </c>
      <c r="D29" s="6"/>
      <c r="E29" s="13">
        <v>6</v>
      </c>
      <c r="F29" s="6"/>
      <c r="G29" s="42">
        <f t="shared" si="0"/>
        <v>6</v>
      </c>
    </row>
    <row r="30" spans="1:7" x14ac:dyDescent="0.25">
      <c r="A30" s="235"/>
      <c r="B30" s="244"/>
      <c r="C30" s="72" t="s">
        <v>53</v>
      </c>
      <c r="D30" s="19"/>
      <c r="E30" s="17">
        <v>6</v>
      </c>
      <c r="F30" s="19"/>
      <c r="G30" s="42">
        <f t="shared" si="0"/>
        <v>6</v>
      </c>
    </row>
    <row r="31" spans="1:7" x14ac:dyDescent="0.25">
      <c r="A31" s="235"/>
      <c r="B31" s="244"/>
      <c r="C31" s="72" t="s">
        <v>54</v>
      </c>
      <c r="D31" s="17"/>
      <c r="E31" s="17"/>
      <c r="F31" s="17">
        <v>1</v>
      </c>
      <c r="G31" s="42">
        <f t="shared" si="0"/>
        <v>1</v>
      </c>
    </row>
    <row r="32" spans="1:7" x14ac:dyDescent="0.25">
      <c r="A32" s="235"/>
      <c r="B32" s="244"/>
      <c r="C32" s="72" t="s">
        <v>55</v>
      </c>
      <c r="D32" s="17"/>
      <c r="E32" s="19"/>
      <c r="F32" s="17">
        <v>0</v>
      </c>
      <c r="G32" s="42">
        <f t="shared" si="0"/>
        <v>0</v>
      </c>
    </row>
    <row r="33" spans="1:7" x14ac:dyDescent="0.25">
      <c r="A33" s="235"/>
      <c r="B33" s="244"/>
      <c r="C33" s="72" t="s">
        <v>56</v>
      </c>
      <c r="D33" s="17"/>
      <c r="E33" s="19"/>
      <c r="F33" s="17">
        <v>6</v>
      </c>
      <c r="G33" s="42">
        <f t="shared" si="0"/>
        <v>6</v>
      </c>
    </row>
    <row r="34" spans="1:7" x14ac:dyDescent="0.25">
      <c r="A34" s="235"/>
      <c r="B34" s="244"/>
      <c r="C34" s="72" t="s">
        <v>57</v>
      </c>
      <c r="D34" s="17"/>
      <c r="E34" s="19"/>
      <c r="F34" s="17">
        <v>2412</v>
      </c>
      <c r="G34" s="42">
        <f t="shared" si="0"/>
        <v>2412</v>
      </c>
    </row>
    <row r="35" spans="1:7" x14ac:dyDescent="0.25">
      <c r="A35" s="235"/>
      <c r="B35" s="244"/>
      <c r="C35" s="72" t="s">
        <v>58</v>
      </c>
      <c r="D35" s="17"/>
      <c r="E35" s="17"/>
      <c r="F35" s="17">
        <v>106</v>
      </c>
      <c r="G35" s="42">
        <f t="shared" si="0"/>
        <v>106</v>
      </c>
    </row>
    <row r="36" spans="1:7" x14ac:dyDescent="0.25">
      <c r="A36" s="235"/>
      <c r="B36" s="244"/>
      <c r="C36" s="72" t="s">
        <v>59</v>
      </c>
      <c r="D36" s="17"/>
      <c r="E36" s="19"/>
      <c r="F36" s="17">
        <v>0</v>
      </c>
      <c r="G36" s="42">
        <f t="shared" si="0"/>
        <v>0</v>
      </c>
    </row>
    <row r="37" spans="1:7" ht="15.75" customHeight="1" x14ac:dyDescent="0.25">
      <c r="A37" s="235" t="s">
        <v>60</v>
      </c>
      <c r="B37" s="244" t="s">
        <v>61</v>
      </c>
      <c r="C37" s="8" t="s">
        <v>62</v>
      </c>
      <c r="D37" s="6"/>
      <c r="E37" s="13">
        <v>1</v>
      </c>
      <c r="F37" s="6"/>
      <c r="G37" s="42">
        <f t="shared" si="0"/>
        <v>1</v>
      </c>
    </row>
    <row r="38" spans="1:7" x14ac:dyDescent="0.25">
      <c r="A38" s="235"/>
      <c r="B38" s="244"/>
      <c r="C38" s="8" t="s">
        <v>63</v>
      </c>
      <c r="D38" s="17"/>
      <c r="E38" s="6"/>
      <c r="F38" s="17">
        <v>5</v>
      </c>
      <c r="G38" s="42">
        <f t="shared" si="0"/>
        <v>5</v>
      </c>
    </row>
    <row r="39" spans="1:7" x14ac:dyDescent="0.25">
      <c r="A39" s="235"/>
      <c r="B39" s="244"/>
      <c r="C39" s="8" t="s">
        <v>64</v>
      </c>
      <c r="D39" s="13"/>
      <c r="E39" s="13">
        <v>3</v>
      </c>
      <c r="F39" s="13">
        <v>2</v>
      </c>
      <c r="G39" s="42">
        <f t="shared" si="0"/>
        <v>5</v>
      </c>
    </row>
    <row r="40" spans="1:7" x14ac:dyDescent="0.25">
      <c r="A40" s="235"/>
      <c r="B40" s="244"/>
      <c r="C40" s="8" t="s">
        <v>65</v>
      </c>
      <c r="D40" s="13"/>
      <c r="E40" s="13"/>
      <c r="F40" s="13">
        <v>16</v>
      </c>
      <c r="G40" s="42">
        <f t="shared" si="0"/>
        <v>16</v>
      </c>
    </row>
    <row r="41" spans="1:7" x14ac:dyDescent="0.25">
      <c r="A41" s="235"/>
      <c r="B41" s="244"/>
      <c r="C41" s="8" t="s">
        <v>66</v>
      </c>
      <c r="D41" s="13"/>
      <c r="E41" s="13">
        <v>2</v>
      </c>
      <c r="F41" s="13">
        <v>1</v>
      </c>
      <c r="G41" s="42">
        <f t="shared" si="0"/>
        <v>3</v>
      </c>
    </row>
    <row r="42" spans="1:7" ht="15.75" customHeight="1" x14ac:dyDescent="0.25">
      <c r="A42" s="235" t="s">
        <v>67</v>
      </c>
      <c r="B42" s="240" t="s">
        <v>68</v>
      </c>
      <c r="C42" s="72" t="s">
        <v>69</v>
      </c>
      <c r="D42" s="13"/>
      <c r="E42" s="6"/>
      <c r="F42" s="13">
        <v>11</v>
      </c>
      <c r="G42" s="42">
        <f t="shared" si="0"/>
        <v>11</v>
      </c>
    </row>
    <row r="43" spans="1:7" ht="15.75" customHeight="1" x14ac:dyDescent="0.25">
      <c r="A43" s="235"/>
      <c r="B43" s="240"/>
      <c r="C43" s="72" t="s">
        <v>70</v>
      </c>
      <c r="D43" s="13"/>
      <c r="E43" s="6"/>
      <c r="F43" s="13">
        <v>11</v>
      </c>
      <c r="G43" s="42">
        <f t="shared" si="0"/>
        <v>11</v>
      </c>
    </row>
    <row r="44" spans="1:7" x14ac:dyDescent="0.25">
      <c r="A44" s="235"/>
      <c r="B44" s="240"/>
      <c r="C44" s="72" t="s">
        <v>71</v>
      </c>
      <c r="D44" s="110"/>
      <c r="E44" s="6"/>
      <c r="F44" s="110">
        <v>35</v>
      </c>
      <c r="G44" s="42">
        <f t="shared" si="0"/>
        <v>35</v>
      </c>
    </row>
    <row r="45" spans="1:7" ht="30.75" thickBot="1" x14ac:dyDescent="0.3">
      <c r="A45" s="245"/>
      <c r="B45" s="73" t="s">
        <v>72</v>
      </c>
      <c r="C45" s="74" t="s">
        <v>73</v>
      </c>
      <c r="D45" s="25"/>
      <c r="E45" s="54">
        <v>4</v>
      </c>
      <c r="F45" s="25"/>
      <c r="G45" s="42">
        <f t="shared" si="0"/>
        <v>4</v>
      </c>
    </row>
    <row r="46" spans="1:7" x14ac:dyDescent="0.25">
      <c r="A46" s="262"/>
      <c r="B46" s="242" t="s">
        <v>74</v>
      </c>
      <c r="C46" s="72" t="s">
        <v>75</v>
      </c>
      <c r="D46" s="111"/>
      <c r="E46" s="111">
        <v>30000</v>
      </c>
      <c r="F46" s="111">
        <v>26543</v>
      </c>
      <c r="G46" s="62">
        <f t="shared" si="0"/>
        <v>56543</v>
      </c>
    </row>
    <row r="47" spans="1:7" x14ac:dyDescent="0.25">
      <c r="A47" s="262"/>
      <c r="B47" s="242"/>
      <c r="C47" s="72" t="s">
        <v>76</v>
      </c>
      <c r="D47" s="111"/>
      <c r="E47" s="111"/>
      <c r="F47" s="111">
        <v>6215</v>
      </c>
      <c r="G47" s="66">
        <f t="shared" si="0"/>
        <v>6215</v>
      </c>
    </row>
    <row r="48" spans="1:7" x14ac:dyDescent="0.25">
      <c r="A48" s="262"/>
      <c r="B48" s="242"/>
      <c r="C48" s="72" t="s">
        <v>77</v>
      </c>
      <c r="D48" s="112"/>
      <c r="E48" s="112">
        <v>12000</v>
      </c>
      <c r="F48" s="112">
        <v>6500</v>
      </c>
      <c r="G48" s="66">
        <f t="shared" si="0"/>
        <v>18500</v>
      </c>
    </row>
    <row r="49" spans="1:7" x14ac:dyDescent="0.25">
      <c r="A49" s="262"/>
      <c r="B49" s="242"/>
      <c r="C49" s="72" t="s">
        <v>78</v>
      </c>
      <c r="D49" s="112"/>
      <c r="E49" s="112"/>
      <c r="F49" s="112">
        <v>1600</v>
      </c>
      <c r="G49" s="66">
        <f t="shared" si="0"/>
        <v>1600</v>
      </c>
    </row>
    <row r="50" spans="1:7" x14ac:dyDescent="0.25">
      <c r="A50" s="262"/>
      <c r="B50" s="242"/>
      <c r="C50" s="72" t="s">
        <v>79</v>
      </c>
      <c r="D50" s="30"/>
      <c r="E50" s="30">
        <v>6000</v>
      </c>
      <c r="F50" s="30">
        <v>0</v>
      </c>
      <c r="G50" s="66">
        <f t="shared" si="0"/>
        <v>6000</v>
      </c>
    </row>
    <row r="51" spans="1:7" x14ac:dyDescent="0.25">
      <c r="A51" s="262"/>
      <c r="B51" s="242"/>
      <c r="C51" s="72" t="s">
        <v>80</v>
      </c>
      <c r="D51" s="30"/>
      <c r="E51" s="30"/>
      <c r="F51" s="30">
        <v>2000</v>
      </c>
      <c r="G51" s="66">
        <f t="shared" si="0"/>
        <v>2000</v>
      </c>
    </row>
    <row r="52" spans="1:7" ht="15.75" thickBot="1" x14ac:dyDescent="0.3">
      <c r="A52" s="262"/>
      <c r="B52" s="243"/>
      <c r="C52" s="74" t="s">
        <v>81</v>
      </c>
      <c r="D52" s="113"/>
      <c r="E52" s="113">
        <v>1500</v>
      </c>
      <c r="F52" s="113">
        <v>1683</v>
      </c>
      <c r="G52" s="70">
        <f t="shared" si="0"/>
        <v>3183</v>
      </c>
    </row>
  </sheetData>
  <mergeCells count="23">
    <mergeCell ref="A46:A52"/>
    <mergeCell ref="B46:B52"/>
    <mergeCell ref="A28:A36"/>
    <mergeCell ref="B28:B36"/>
    <mergeCell ref="A37:A41"/>
    <mergeCell ref="B37:B41"/>
    <mergeCell ref="A42:A45"/>
    <mergeCell ref="B42:B44"/>
    <mergeCell ref="A15:A21"/>
    <mergeCell ref="B15:B16"/>
    <mergeCell ref="B17:B21"/>
    <mergeCell ref="A22:A27"/>
    <mergeCell ref="B22:B24"/>
    <mergeCell ref="B25:B27"/>
    <mergeCell ref="A2:A3"/>
    <mergeCell ref="B2:B3"/>
    <mergeCell ref="C2:E2"/>
    <mergeCell ref="G2:G3"/>
    <mergeCell ref="A4:A14"/>
    <mergeCell ref="B4:B7"/>
    <mergeCell ref="B9:B10"/>
    <mergeCell ref="B11:B12"/>
    <mergeCell ref="B13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topLeftCell="C40" workbookViewId="0">
      <selection activeCell="E52" sqref="E52"/>
    </sheetView>
  </sheetViews>
  <sheetFormatPr baseColWidth="10" defaultRowHeight="15" x14ac:dyDescent="0.25"/>
  <cols>
    <col min="1" max="1" width="16.42578125" bestFit="1" customWidth="1"/>
    <col min="2" max="2" width="66" bestFit="1" customWidth="1"/>
    <col min="3" max="3" width="55.140625" customWidth="1"/>
    <col min="4" max="4" width="11.42578125" bestFit="1" customWidth="1"/>
    <col min="5" max="5" width="12.85546875" bestFit="1" customWidth="1"/>
    <col min="6" max="6" width="12.42578125" bestFit="1" customWidth="1"/>
    <col min="7" max="8" width="11.42578125" customWidth="1"/>
    <col min="9" max="9" width="10.7109375" bestFit="1" customWidth="1"/>
    <col min="10" max="10" width="12" bestFit="1" customWidth="1"/>
    <col min="11" max="11" width="11.7109375" bestFit="1" customWidth="1"/>
    <col min="12" max="13" width="11.42578125" bestFit="1" customWidth="1"/>
    <col min="14" max="14" width="39.28515625" customWidth="1"/>
    <col min="15" max="15" width="12.42578125" bestFit="1" customWidth="1"/>
  </cols>
  <sheetData>
    <row r="1" spans="1:15" ht="30.75" customHeight="1" thickBot="1" x14ac:dyDescent="0.35">
      <c r="B1" s="1" t="s">
        <v>0</v>
      </c>
      <c r="C1" s="2" t="s">
        <v>83</v>
      </c>
    </row>
    <row r="2" spans="1:15" ht="49.5" customHeight="1" x14ac:dyDescent="0.25">
      <c r="A2" s="230" t="s">
        <v>2</v>
      </c>
      <c r="B2" s="232" t="s">
        <v>3</v>
      </c>
      <c r="C2" s="36" t="s">
        <v>4</v>
      </c>
      <c r="D2" s="37"/>
      <c r="E2" s="37"/>
      <c r="F2" s="37"/>
      <c r="G2" s="37"/>
      <c r="H2" s="37"/>
      <c r="I2" s="37"/>
      <c r="J2" s="37"/>
      <c r="K2" s="37"/>
      <c r="L2" s="37"/>
      <c r="M2" s="38"/>
      <c r="N2" s="232" t="s">
        <v>84</v>
      </c>
      <c r="O2" s="250" t="s">
        <v>141</v>
      </c>
    </row>
    <row r="3" spans="1:15" ht="49.5" customHeight="1" x14ac:dyDescent="0.25">
      <c r="A3" s="248"/>
      <c r="B3" s="249"/>
      <c r="C3" s="39"/>
      <c r="D3" s="4" t="s">
        <v>85</v>
      </c>
      <c r="E3" s="4" t="s">
        <v>86</v>
      </c>
      <c r="F3" s="4" t="s">
        <v>87</v>
      </c>
      <c r="G3" s="4" t="s">
        <v>88</v>
      </c>
      <c r="H3" s="4" t="s">
        <v>89</v>
      </c>
      <c r="I3" s="4" t="s">
        <v>90</v>
      </c>
      <c r="J3" s="40" t="s">
        <v>91</v>
      </c>
      <c r="K3" s="4" t="s">
        <v>92</v>
      </c>
      <c r="L3" s="4" t="s">
        <v>93</v>
      </c>
      <c r="M3" s="4" t="s">
        <v>8</v>
      </c>
      <c r="N3" s="249"/>
      <c r="O3" s="251"/>
    </row>
    <row r="4" spans="1:15" ht="15" customHeight="1" x14ac:dyDescent="0.25">
      <c r="A4" s="235" t="s">
        <v>9</v>
      </c>
      <c r="B4" s="252" t="s">
        <v>10</v>
      </c>
      <c r="C4" s="5" t="s">
        <v>11</v>
      </c>
      <c r="D4" s="6"/>
      <c r="E4" s="6"/>
      <c r="F4" s="6"/>
      <c r="G4" s="6"/>
      <c r="H4" s="6"/>
      <c r="I4" s="6"/>
      <c r="J4" s="41"/>
      <c r="K4" s="6"/>
      <c r="L4" s="41"/>
      <c r="M4" s="13">
        <v>312</v>
      </c>
      <c r="N4" s="8"/>
      <c r="O4" s="42">
        <f>SUM(D4:M4)</f>
        <v>312</v>
      </c>
    </row>
    <row r="5" spans="1:15" x14ac:dyDescent="0.25">
      <c r="A5" s="235"/>
      <c r="B5" s="252"/>
      <c r="C5" s="5" t="s">
        <v>12</v>
      </c>
      <c r="D5" s="6"/>
      <c r="E5" s="6"/>
      <c r="F5" s="6"/>
      <c r="G5" s="6"/>
      <c r="H5" s="6"/>
      <c r="I5" s="6"/>
      <c r="J5" s="41"/>
      <c r="K5" s="6"/>
      <c r="L5" s="41"/>
      <c r="M5" s="13">
        <v>1503</v>
      </c>
      <c r="N5" s="8"/>
      <c r="O5" s="42">
        <f t="shared" ref="O5:O52" si="0">SUM(D5:M5)</f>
        <v>1503</v>
      </c>
    </row>
    <row r="6" spans="1:15" x14ac:dyDescent="0.25">
      <c r="A6" s="235"/>
      <c r="B6" s="252"/>
      <c r="C6" s="5" t="s">
        <v>13</v>
      </c>
      <c r="D6" s="6"/>
      <c r="E6" s="6"/>
      <c r="F6" s="6"/>
      <c r="G6" s="6"/>
      <c r="H6" s="6"/>
      <c r="I6" s="6"/>
      <c r="J6" s="41"/>
      <c r="K6" s="6"/>
      <c r="L6" s="41"/>
      <c r="M6" s="13">
        <v>6</v>
      </c>
      <c r="N6" s="8"/>
      <c r="O6" s="42">
        <f t="shared" si="0"/>
        <v>6</v>
      </c>
    </row>
    <row r="7" spans="1:15" x14ac:dyDescent="0.25">
      <c r="A7" s="235"/>
      <c r="B7" s="252"/>
      <c r="C7" s="5" t="s">
        <v>14</v>
      </c>
      <c r="D7" s="10"/>
      <c r="E7" s="10"/>
      <c r="F7" s="10"/>
      <c r="G7" s="10"/>
      <c r="H7" s="10"/>
      <c r="I7" s="10"/>
      <c r="J7" s="43"/>
      <c r="K7" s="10"/>
      <c r="L7" s="43"/>
      <c r="M7" s="15">
        <v>871</v>
      </c>
      <c r="N7" s="8"/>
      <c r="O7" s="42">
        <f t="shared" si="0"/>
        <v>871</v>
      </c>
    </row>
    <row r="8" spans="1:15" x14ac:dyDescent="0.25">
      <c r="A8" s="235"/>
      <c r="B8" s="12" t="s">
        <v>15</v>
      </c>
      <c r="C8" s="5" t="s">
        <v>16</v>
      </c>
      <c r="D8" s="6"/>
      <c r="E8" s="6"/>
      <c r="F8" s="6"/>
      <c r="G8" s="6"/>
      <c r="H8" s="6"/>
      <c r="I8" s="6"/>
      <c r="J8" s="41"/>
      <c r="K8" s="6"/>
      <c r="L8" s="41"/>
      <c r="M8" s="13">
        <v>420</v>
      </c>
      <c r="N8" s="8"/>
      <c r="O8" s="42">
        <f t="shared" si="0"/>
        <v>420</v>
      </c>
    </row>
    <row r="9" spans="1:15" x14ac:dyDescent="0.25">
      <c r="A9" s="235"/>
      <c r="B9" s="253" t="s">
        <v>17</v>
      </c>
      <c r="C9" s="5" t="s">
        <v>18</v>
      </c>
      <c r="D9" s="13">
        <v>459</v>
      </c>
      <c r="E9" s="13">
        <v>72</v>
      </c>
      <c r="F9" s="13">
        <v>120</v>
      </c>
      <c r="G9" s="13">
        <v>0</v>
      </c>
      <c r="H9" s="13">
        <v>0</v>
      </c>
      <c r="I9" s="13">
        <v>0</v>
      </c>
      <c r="J9" s="44">
        <v>0</v>
      </c>
      <c r="K9" s="13">
        <v>0</v>
      </c>
      <c r="L9" s="13">
        <v>0</v>
      </c>
      <c r="M9" s="13">
        <v>0</v>
      </c>
      <c r="N9" s="8"/>
      <c r="O9" s="42">
        <f t="shared" si="0"/>
        <v>651</v>
      </c>
    </row>
    <row r="10" spans="1:15" x14ac:dyDescent="0.25">
      <c r="A10" s="235"/>
      <c r="B10" s="253"/>
      <c r="C10" s="5" t="s">
        <v>19</v>
      </c>
      <c r="D10" s="13">
        <v>12</v>
      </c>
      <c r="E10" s="13">
        <v>3</v>
      </c>
      <c r="F10" s="13">
        <v>6</v>
      </c>
      <c r="G10" s="13">
        <v>0</v>
      </c>
      <c r="H10" s="13">
        <v>0</v>
      </c>
      <c r="I10" s="13">
        <v>0</v>
      </c>
      <c r="J10" s="44">
        <v>0</v>
      </c>
      <c r="K10" s="13">
        <v>0</v>
      </c>
      <c r="L10" s="13">
        <v>0</v>
      </c>
      <c r="M10" s="13">
        <v>0</v>
      </c>
      <c r="N10" s="8"/>
      <c r="O10" s="42">
        <f t="shared" si="0"/>
        <v>21</v>
      </c>
    </row>
    <row r="11" spans="1:15" x14ac:dyDescent="0.25">
      <c r="A11" s="235"/>
      <c r="B11" s="239" t="s">
        <v>20</v>
      </c>
      <c r="C11" s="5" t="s">
        <v>21</v>
      </c>
      <c r="D11" s="13">
        <v>0</v>
      </c>
      <c r="E11" s="13">
        <v>10</v>
      </c>
      <c r="F11" s="13">
        <v>12</v>
      </c>
      <c r="G11" s="13">
        <v>0</v>
      </c>
      <c r="H11" s="13">
        <v>6</v>
      </c>
      <c r="I11" s="13">
        <v>0</v>
      </c>
      <c r="J11" s="45">
        <v>0</v>
      </c>
      <c r="K11" s="13">
        <v>0</v>
      </c>
      <c r="L11" s="13">
        <v>0</v>
      </c>
      <c r="M11" s="13">
        <v>0</v>
      </c>
      <c r="N11" s="8"/>
      <c r="O11" s="42">
        <f t="shared" si="0"/>
        <v>28</v>
      </c>
    </row>
    <row r="12" spans="1:15" x14ac:dyDescent="0.25">
      <c r="A12" s="235"/>
      <c r="B12" s="239"/>
      <c r="C12" s="5" t="s">
        <v>22</v>
      </c>
      <c r="D12" s="13">
        <v>0</v>
      </c>
      <c r="E12" s="13">
        <v>1</v>
      </c>
      <c r="F12" s="13">
        <v>1</v>
      </c>
      <c r="G12" s="13">
        <v>0</v>
      </c>
      <c r="H12" s="13">
        <v>1</v>
      </c>
      <c r="I12" s="13">
        <v>0</v>
      </c>
      <c r="J12" s="44">
        <v>0</v>
      </c>
      <c r="K12" s="13">
        <v>0</v>
      </c>
      <c r="L12" s="13">
        <v>0</v>
      </c>
      <c r="M12" s="13">
        <v>0</v>
      </c>
      <c r="N12" s="8"/>
      <c r="O12" s="42">
        <f t="shared" si="0"/>
        <v>3</v>
      </c>
    </row>
    <row r="13" spans="1:15" x14ac:dyDescent="0.25">
      <c r="A13" s="235"/>
      <c r="B13" s="239" t="s">
        <v>23</v>
      </c>
      <c r="C13" s="5" t="s">
        <v>24</v>
      </c>
      <c r="D13" s="13">
        <v>0</v>
      </c>
      <c r="E13" s="13">
        <v>0</v>
      </c>
      <c r="F13" s="13">
        <v>0</v>
      </c>
      <c r="G13" s="13">
        <v>0</v>
      </c>
      <c r="H13" s="13">
        <v>1</v>
      </c>
      <c r="I13" s="13">
        <v>0</v>
      </c>
      <c r="J13" s="44">
        <v>0</v>
      </c>
      <c r="K13" s="13">
        <v>0</v>
      </c>
      <c r="L13" s="13">
        <v>1</v>
      </c>
      <c r="M13" s="13">
        <v>0</v>
      </c>
      <c r="N13" s="8"/>
      <c r="O13" s="42">
        <f t="shared" si="0"/>
        <v>2</v>
      </c>
    </row>
    <row r="14" spans="1:15" x14ac:dyDescent="0.25">
      <c r="A14" s="235"/>
      <c r="B14" s="239"/>
      <c r="C14" s="5" t="s">
        <v>25</v>
      </c>
      <c r="D14" s="13">
        <v>0</v>
      </c>
      <c r="E14" s="13">
        <v>0</v>
      </c>
      <c r="F14" s="13">
        <v>0</v>
      </c>
      <c r="G14" s="13">
        <v>0</v>
      </c>
      <c r="H14" s="13">
        <v>1</v>
      </c>
      <c r="I14" s="13">
        <v>0</v>
      </c>
      <c r="J14" s="44">
        <v>0</v>
      </c>
      <c r="K14" s="13">
        <v>0</v>
      </c>
      <c r="L14" s="13">
        <v>0</v>
      </c>
      <c r="M14" s="13">
        <v>0</v>
      </c>
      <c r="N14" s="8"/>
      <c r="O14" s="42">
        <f t="shared" si="0"/>
        <v>1</v>
      </c>
    </row>
    <row r="15" spans="1:15" ht="15.75" customHeight="1" x14ac:dyDescent="0.25">
      <c r="A15" s="235" t="s">
        <v>26</v>
      </c>
      <c r="B15" s="239" t="s">
        <v>27</v>
      </c>
      <c r="C15" s="5" t="s">
        <v>28</v>
      </c>
      <c r="D15" s="6"/>
      <c r="E15" s="6"/>
      <c r="F15" s="6"/>
      <c r="G15" s="6"/>
      <c r="H15" s="6"/>
      <c r="I15" s="6"/>
      <c r="J15" s="41"/>
      <c r="K15" s="6"/>
      <c r="L15" s="41"/>
      <c r="M15" s="13">
        <v>12</v>
      </c>
      <c r="N15" s="8"/>
      <c r="O15" s="42">
        <f t="shared" si="0"/>
        <v>12</v>
      </c>
    </row>
    <row r="16" spans="1:15" x14ac:dyDescent="0.25">
      <c r="A16" s="235"/>
      <c r="B16" s="239"/>
      <c r="C16" s="5" t="s">
        <v>29</v>
      </c>
      <c r="D16" s="6"/>
      <c r="E16" s="6"/>
      <c r="F16" s="6"/>
      <c r="G16" s="6"/>
      <c r="H16" s="6"/>
      <c r="I16" s="6"/>
      <c r="J16" s="41"/>
      <c r="K16" s="6"/>
      <c r="L16" s="41"/>
      <c r="M16" s="13">
        <v>9</v>
      </c>
      <c r="N16" s="8"/>
      <c r="O16" s="42">
        <f t="shared" si="0"/>
        <v>9</v>
      </c>
    </row>
    <row r="17" spans="1:15" ht="30" x14ac:dyDescent="0.25">
      <c r="A17" s="235"/>
      <c r="B17" s="254" t="s">
        <v>30</v>
      </c>
      <c r="C17" s="5" t="s">
        <v>31</v>
      </c>
      <c r="D17" s="13" t="s">
        <v>32</v>
      </c>
      <c r="E17" s="44" t="s">
        <v>32</v>
      </c>
      <c r="F17" s="13" t="s">
        <v>32</v>
      </c>
      <c r="G17" s="13" t="s">
        <v>33</v>
      </c>
      <c r="H17" s="13" t="s">
        <v>32</v>
      </c>
      <c r="I17" s="13" t="s">
        <v>37</v>
      </c>
      <c r="J17" s="44" t="s">
        <v>32</v>
      </c>
      <c r="K17" s="13" t="s">
        <v>32</v>
      </c>
      <c r="L17" s="13" t="s">
        <v>32</v>
      </c>
      <c r="M17" s="13" t="s">
        <v>32</v>
      </c>
      <c r="N17" s="8"/>
      <c r="O17" s="42" t="s">
        <v>32</v>
      </c>
    </row>
    <row r="18" spans="1:15" x14ac:dyDescent="0.25">
      <c r="A18" s="235"/>
      <c r="B18" s="254"/>
      <c r="C18" s="5" t="s">
        <v>34</v>
      </c>
      <c r="D18" s="13">
        <v>6</v>
      </c>
      <c r="E18" s="44">
        <v>7</v>
      </c>
      <c r="F18" s="13">
        <v>7</v>
      </c>
      <c r="G18" s="13">
        <v>4</v>
      </c>
      <c r="H18" s="13">
        <v>6</v>
      </c>
      <c r="I18" s="13">
        <v>1</v>
      </c>
      <c r="J18" s="44">
        <v>5</v>
      </c>
      <c r="K18" s="13"/>
      <c r="L18" s="13">
        <v>10</v>
      </c>
      <c r="M18" s="13">
        <v>6</v>
      </c>
      <c r="N18" s="8"/>
      <c r="O18" s="42">
        <f t="shared" si="0"/>
        <v>52</v>
      </c>
    </row>
    <row r="19" spans="1:15" ht="45" x14ac:dyDescent="0.25">
      <c r="A19" s="235"/>
      <c r="B19" s="254"/>
      <c r="C19" s="5" t="s">
        <v>35</v>
      </c>
      <c r="D19" s="13">
        <v>3</v>
      </c>
      <c r="E19" s="44">
        <v>3</v>
      </c>
      <c r="F19" s="13">
        <v>3</v>
      </c>
      <c r="G19" s="13">
        <v>1</v>
      </c>
      <c r="H19" s="13">
        <v>0</v>
      </c>
      <c r="I19" s="13">
        <v>0</v>
      </c>
      <c r="J19" s="44">
        <v>1</v>
      </c>
      <c r="K19" s="13"/>
      <c r="L19" s="13">
        <v>1</v>
      </c>
      <c r="M19" s="13">
        <v>2</v>
      </c>
      <c r="N19" s="8"/>
      <c r="O19" s="42">
        <f t="shared" si="0"/>
        <v>14</v>
      </c>
    </row>
    <row r="20" spans="1:15" ht="30" x14ac:dyDescent="0.25">
      <c r="A20" s="235"/>
      <c r="B20" s="254"/>
      <c r="C20" s="5" t="s">
        <v>36</v>
      </c>
      <c r="D20" s="13" t="s">
        <v>37</v>
      </c>
      <c r="E20" s="44" t="s">
        <v>32</v>
      </c>
      <c r="F20" s="13" t="s">
        <v>32</v>
      </c>
      <c r="G20" s="13" t="s">
        <v>33</v>
      </c>
      <c r="H20" s="13">
        <v>0</v>
      </c>
      <c r="I20" s="13" t="s">
        <v>37</v>
      </c>
      <c r="J20" s="44" t="s">
        <v>37</v>
      </c>
      <c r="K20" s="13" t="s">
        <v>37</v>
      </c>
      <c r="L20" s="13" t="s">
        <v>37</v>
      </c>
      <c r="M20" s="13" t="s">
        <v>32</v>
      </c>
      <c r="N20" s="8"/>
      <c r="O20" s="42" t="s">
        <v>32</v>
      </c>
    </row>
    <row r="21" spans="1:15" x14ac:dyDescent="0.25">
      <c r="A21" s="235"/>
      <c r="B21" s="254"/>
      <c r="C21" s="5" t="s">
        <v>39</v>
      </c>
      <c r="D21" s="6"/>
      <c r="E21" s="6"/>
      <c r="F21" s="6"/>
      <c r="G21" s="6"/>
      <c r="H21" s="6"/>
      <c r="I21" s="6"/>
      <c r="J21" s="41"/>
      <c r="K21" s="6"/>
      <c r="L21" s="41"/>
      <c r="M21" s="13" t="s">
        <v>32</v>
      </c>
      <c r="N21" s="8"/>
      <c r="O21" s="42" t="s">
        <v>32</v>
      </c>
    </row>
    <row r="22" spans="1:15" ht="15.75" customHeight="1" x14ac:dyDescent="0.25">
      <c r="A22" s="235" t="s">
        <v>40</v>
      </c>
      <c r="B22" s="254" t="s">
        <v>41</v>
      </c>
      <c r="C22" s="5" t="s">
        <v>42</v>
      </c>
      <c r="D22" s="13" t="s">
        <v>32</v>
      </c>
      <c r="E22" s="44" t="s">
        <v>32</v>
      </c>
      <c r="F22" s="13" t="s">
        <v>32</v>
      </c>
      <c r="G22" s="13" t="s">
        <v>33</v>
      </c>
      <c r="H22" s="13" t="s">
        <v>32</v>
      </c>
      <c r="I22" s="13" t="s">
        <v>37</v>
      </c>
      <c r="J22" s="44" t="s">
        <v>32</v>
      </c>
      <c r="K22" s="13" t="s">
        <v>32</v>
      </c>
      <c r="L22" s="13" t="s">
        <v>32</v>
      </c>
      <c r="M22" s="13" t="s">
        <v>32</v>
      </c>
      <c r="N22" s="46"/>
      <c r="O22" s="42" t="s">
        <v>32</v>
      </c>
    </row>
    <row r="23" spans="1:15" x14ac:dyDescent="0.25">
      <c r="A23" s="235"/>
      <c r="B23" s="254"/>
      <c r="C23" s="5" t="s">
        <v>43</v>
      </c>
      <c r="D23" s="13" t="s">
        <v>32</v>
      </c>
      <c r="E23" s="44" t="s">
        <v>37</v>
      </c>
      <c r="F23" s="13" t="s">
        <v>37</v>
      </c>
      <c r="G23" s="13" t="s">
        <v>38</v>
      </c>
      <c r="H23" s="13" t="s">
        <v>37</v>
      </c>
      <c r="I23" s="13" t="s">
        <v>37</v>
      </c>
      <c r="J23" s="44" t="s">
        <v>37</v>
      </c>
      <c r="K23" s="13" t="s">
        <v>37</v>
      </c>
      <c r="L23" s="13" t="s">
        <v>37</v>
      </c>
      <c r="M23" s="13" t="s">
        <v>37</v>
      </c>
      <c r="N23" s="8"/>
      <c r="O23" s="42" t="s">
        <v>32</v>
      </c>
    </row>
    <row r="24" spans="1:15" x14ac:dyDescent="0.25">
      <c r="A24" s="235"/>
      <c r="B24" s="254"/>
      <c r="C24" s="5" t="s">
        <v>44</v>
      </c>
      <c r="D24" s="15" t="s">
        <v>37</v>
      </c>
      <c r="E24" s="47" t="s">
        <v>32</v>
      </c>
      <c r="F24" s="15" t="s">
        <v>32</v>
      </c>
      <c r="G24" s="15" t="s">
        <v>33</v>
      </c>
      <c r="H24" s="15" t="s">
        <v>37</v>
      </c>
      <c r="I24" s="13" t="s">
        <v>37</v>
      </c>
      <c r="J24" s="47" t="s">
        <v>32</v>
      </c>
      <c r="K24" s="13" t="s">
        <v>32</v>
      </c>
      <c r="L24" s="13" t="s">
        <v>32</v>
      </c>
      <c r="M24" s="15" t="s">
        <v>37</v>
      </c>
      <c r="N24" s="8"/>
      <c r="O24" s="42" t="s">
        <v>32</v>
      </c>
    </row>
    <row r="25" spans="1:15" x14ac:dyDescent="0.25">
      <c r="A25" s="235"/>
      <c r="B25" s="254" t="s">
        <v>45</v>
      </c>
      <c r="C25" s="5" t="s">
        <v>46</v>
      </c>
      <c r="D25" s="15">
        <v>1</v>
      </c>
      <c r="E25" s="47">
        <v>2</v>
      </c>
      <c r="F25" s="15">
        <v>4</v>
      </c>
      <c r="G25" s="15">
        <v>1</v>
      </c>
      <c r="H25" s="15">
        <v>2</v>
      </c>
      <c r="I25" s="15">
        <v>0</v>
      </c>
      <c r="J25" s="47">
        <v>3</v>
      </c>
      <c r="K25" s="15">
        <v>0</v>
      </c>
      <c r="L25" s="15">
        <v>0</v>
      </c>
      <c r="M25" s="15">
        <v>0</v>
      </c>
      <c r="N25" s="8"/>
      <c r="O25" s="42">
        <f t="shared" si="0"/>
        <v>13</v>
      </c>
    </row>
    <row r="26" spans="1:15" x14ac:dyDescent="0.25">
      <c r="A26" s="235"/>
      <c r="B26" s="254"/>
      <c r="C26" s="5" t="s">
        <v>47</v>
      </c>
      <c r="D26" s="15">
        <v>9</v>
      </c>
      <c r="E26" s="47">
        <v>70</v>
      </c>
      <c r="F26" s="15">
        <v>180</v>
      </c>
      <c r="G26" s="15">
        <v>149</v>
      </c>
      <c r="H26" s="15">
        <v>93</v>
      </c>
      <c r="I26" s="15">
        <v>0</v>
      </c>
      <c r="J26" s="47">
        <v>83</v>
      </c>
      <c r="K26" s="15">
        <v>0</v>
      </c>
      <c r="L26" s="15">
        <v>0</v>
      </c>
      <c r="M26" s="15">
        <v>0</v>
      </c>
      <c r="N26" s="8"/>
      <c r="O26" s="42">
        <f t="shared" si="0"/>
        <v>584</v>
      </c>
    </row>
    <row r="27" spans="1:15" x14ac:dyDescent="0.25">
      <c r="A27" s="235"/>
      <c r="B27" s="254"/>
      <c r="C27" s="5" t="s">
        <v>48</v>
      </c>
      <c r="D27" s="15">
        <v>0</v>
      </c>
      <c r="E27" s="47">
        <v>3</v>
      </c>
      <c r="F27" s="15">
        <v>3</v>
      </c>
      <c r="G27" s="15">
        <v>0</v>
      </c>
      <c r="H27" s="15">
        <v>0</v>
      </c>
      <c r="I27" s="15">
        <v>0</v>
      </c>
      <c r="J27" s="47">
        <v>0</v>
      </c>
      <c r="K27" s="15">
        <v>0</v>
      </c>
      <c r="L27" s="15">
        <v>0</v>
      </c>
      <c r="M27" s="15">
        <v>3</v>
      </c>
      <c r="N27" s="8"/>
      <c r="O27" s="42">
        <f t="shared" si="0"/>
        <v>9</v>
      </c>
    </row>
    <row r="28" spans="1:15" ht="15.75" customHeight="1" x14ac:dyDescent="0.25">
      <c r="A28" s="235" t="s">
        <v>49</v>
      </c>
      <c r="B28" s="244" t="s">
        <v>50</v>
      </c>
      <c r="C28" s="5" t="s">
        <v>51</v>
      </c>
      <c r="D28" s="17">
        <v>12</v>
      </c>
      <c r="E28" s="48">
        <v>9</v>
      </c>
      <c r="F28" s="17">
        <v>0</v>
      </c>
      <c r="G28" s="17">
        <v>3</v>
      </c>
      <c r="H28" s="17">
        <v>0</v>
      </c>
      <c r="I28" s="17">
        <v>1</v>
      </c>
      <c r="J28" s="48">
        <v>1</v>
      </c>
      <c r="K28" s="17"/>
      <c r="L28" s="17">
        <v>1</v>
      </c>
      <c r="M28" s="17">
        <v>0</v>
      </c>
      <c r="N28" s="49"/>
      <c r="O28" s="42">
        <f t="shared" si="0"/>
        <v>27</v>
      </c>
    </row>
    <row r="29" spans="1:15" x14ac:dyDescent="0.25">
      <c r="A29" s="235"/>
      <c r="B29" s="244"/>
      <c r="C29" s="5" t="s">
        <v>52</v>
      </c>
      <c r="D29" s="6"/>
      <c r="E29" s="6"/>
      <c r="F29" s="6"/>
      <c r="G29" s="6"/>
      <c r="H29" s="6"/>
      <c r="I29" s="6"/>
      <c r="J29" s="41"/>
      <c r="K29" s="6"/>
      <c r="L29" s="41"/>
      <c r="M29" s="13">
        <v>6</v>
      </c>
      <c r="N29" s="8"/>
      <c r="O29" s="42">
        <f t="shared" si="0"/>
        <v>6</v>
      </c>
    </row>
    <row r="30" spans="1:15" x14ac:dyDescent="0.25">
      <c r="A30" s="235"/>
      <c r="B30" s="244"/>
      <c r="C30" s="5" t="s">
        <v>53</v>
      </c>
      <c r="D30" s="19"/>
      <c r="E30" s="19"/>
      <c r="F30" s="19"/>
      <c r="G30" s="19"/>
      <c r="H30" s="19"/>
      <c r="I30" s="19"/>
      <c r="J30" s="50"/>
      <c r="K30" s="19"/>
      <c r="L30" s="50"/>
      <c r="M30" s="17">
        <v>9</v>
      </c>
      <c r="N30" s="8"/>
      <c r="O30" s="42">
        <f t="shared" si="0"/>
        <v>9</v>
      </c>
    </row>
    <row r="31" spans="1:15" x14ac:dyDescent="0.25">
      <c r="A31" s="235"/>
      <c r="B31" s="244"/>
      <c r="C31" s="5" t="s">
        <v>54</v>
      </c>
      <c r="D31" s="17">
        <v>1</v>
      </c>
      <c r="E31" s="48">
        <v>1</v>
      </c>
      <c r="F31" s="17">
        <v>0</v>
      </c>
      <c r="G31" s="17">
        <v>3</v>
      </c>
      <c r="H31" s="17">
        <v>0</v>
      </c>
      <c r="I31" s="17">
        <v>0</v>
      </c>
      <c r="J31" s="48">
        <v>0</v>
      </c>
      <c r="K31" s="17"/>
      <c r="L31" s="17">
        <v>1</v>
      </c>
      <c r="M31" s="17">
        <v>0</v>
      </c>
      <c r="N31" s="8"/>
      <c r="O31" s="42">
        <f t="shared" si="0"/>
        <v>6</v>
      </c>
    </row>
    <row r="32" spans="1:15" x14ac:dyDescent="0.25">
      <c r="A32" s="235"/>
      <c r="B32" s="244"/>
      <c r="C32" s="5" t="s">
        <v>55</v>
      </c>
      <c r="D32" s="17">
        <v>7</v>
      </c>
      <c r="E32" s="48">
        <v>10</v>
      </c>
      <c r="F32" s="17">
        <v>6</v>
      </c>
      <c r="G32" s="17"/>
      <c r="H32" s="17">
        <v>0</v>
      </c>
      <c r="I32" s="17">
        <v>0</v>
      </c>
      <c r="J32" s="48">
        <v>0</v>
      </c>
      <c r="K32" s="17">
        <v>0</v>
      </c>
      <c r="L32" s="44"/>
      <c r="M32" s="19"/>
      <c r="N32" s="8"/>
      <c r="O32" s="42">
        <f t="shared" si="0"/>
        <v>23</v>
      </c>
    </row>
    <row r="33" spans="1:15" x14ac:dyDescent="0.25">
      <c r="A33" s="235"/>
      <c r="B33" s="244"/>
      <c r="C33" s="5" t="s">
        <v>56</v>
      </c>
      <c r="D33" s="17">
        <v>10</v>
      </c>
      <c r="E33" s="48">
        <v>7</v>
      </c>
      <c r="F33" s="17">
        <v>7</v>
      </c>
      <c r="G33" s="17"/>
      <c r="H33" s="17">
        <v>0</v>
      </c>
      <c r="I33" s="17">
        <v>1</v>
      </c>
      <c r="J33" s="48">
        <v>0</v>
      </c>
      <c r="K33" s="17"/>
      <c r="L33" s="17">
        <v>5</v>
      </c>
      <c r="M33" s="19"/>
      <c r="N33" s="8"/>
      <c r="O33" s="42">
        <f t="shared" si="0"/>
        <v>30</v>
      </c>
    </row>
    <row r="34" spans="1:15" x14ac:dyDescent="0.25">
      <c r="A34" s="235"/>
      <c r="B34" s="244"/>
      <c r="C34" s="5" t="s">
        <v>57</v>
      </c>
      <c r="D34" s="17">
        <v>88</v>
      </c>
      <c r="E34" s="48">
        <v>4157</v>
      </c>
      <c r="F34" s="17">
        <v>100</v>
      </c>
      <c r="G34" s="17"/>
      <c r="H34" s="17">
        <v>0</v>
      </c>
      <c r="I34" s="17">
        <v>3</v>
      </c>
      <c r="J34" s="48">
        <v>0</v>
      </c>
      <c r="K34" s="17"/>
      <c r="L34" s="17">
        <v>36</v>
      </c>
      <c r="M34" s="19"/>
      <c r="N34" s="51" t="s">
        <v>94</v>
      </c>
      <c r="O34" s="42">
        <f t="shared" si="0"/>
        <v>4384</v>
      </c>
    </row>
    <row r="35" spans="1:15" x14ac:dyDescent="0.25">
      <c r="A35" s="235"/>
      <c r="B35" s="244"/>
      <c r="C35" s="5" t="s">
        <v>58</v>
      </c>
      <c r="D35" s="17">
        <v>0</v>
      </c>
      <c r="E35" s="48">
        <v>0</v>
      </c>
      <c r="F35" s="17">
        <v>1</v>
      </c>
      <c r="G35" s="17">
        <v>1</v>
      </c>
      <c r="H35" s="17">
        <v>0</v>
      </c>
      <c r="I35" s="17">
        <v>0</v>
      </c>
      <c r="J35" s="48">
        <v>0</v>
      </c>
      <c r="K35" s="17">
        <v>0</v>
      </c>
      <c r="L35" s="17">
        <v>0</v>
      </c>
      <c r="M35" s="17">
        <v>0</v>
      </c>
      <c r="N35" s="8"/>
      <c r="O35" s="42">
        <f t="shared" si="0"/>
        <v>2</v>
      </c>
    </row>
    <row r="36" spans="1:15" x14ac:dyDescent="0.25">
      <c r="A36" s="235"/>
      <c r="B36" s="244"/>
      <c r="C36" s="5" t="s">
        <v>59</v>
      </c>
      <c r="D36" s="17">
        <v>0</v>
      </c>
      <c r="E36" s="48">
        <v>1</v>
      </c>
      <c r="F36" s="17">
        <v>1</v>
      </c>
      <c r="G36" s="17">
        <v>0</v>
      </c>
      <c r="H36" s="17">
        <v>0</v>
      </c>
      <c r="I36" s="17">
        <v>0</v>
      </c>
      <c r="J36" s="48">
        <v>0</v>
      </c>
      <c r="K36" s="17">
        <v>1</v>
      </c>
      <c r="L36" s="17">
        <v>1</v>
      </c>
      <c r="M36" s="19"/>
      <c r="N36" s="52"/>
      <c r="O36" s="42">
        <f t="shared" si="0"/>
        <v>4</v>
      </c>
    </row>
    <row r="37" spans="1:15" x14ac:dyDescent="0.25">
      <c r="A37" s="235" t="s">
        <v>60</v>
      </c>
      <c r="B37" s="244" t="s">
        <v>61</v>
      </c>
      <c r="C37" s="8" t="s">
        <v>62</v>
      </c>
      <c r="D37" s="6"/>
      <c r="E37" s="6"/>
      <c r="F37" s="6"/>
      <c r="G37" s="6"/>
      <c r="H37" s="6"/>
      <c r="I37" s="6"/>
      <c r="J37" s="41"/>
      <c r="K37" s="6"/>
      <c r="L37" s="41"/>
      <c r="M37" s="13">
        <v>1</v>
      </c>
      <c r="N37" s="8"/>
      <c r="O37" s="42">
        <f t="shared" si="0"/>
        <v>1</v>
      </c>
    </row>
    <row r="38" spans="1:15" x14ac:dyDescent="0.25">
      <c r="A38" s="235"/>
      <c r="B38" s="244"/>
      <c r="C38" s="8" t="s">
        <v>63</v>
      </c>
      <c r="D38" s="17">
        <v>0</v>
      </c>
      <c r="E38" s="48">
        <v>0</v>
      </c>
      <c r="F38" s="17">
        <v>2</v>
      </c>
      <c r="G38" s="17"/>
      <c r="H38" s="17">
        <v>1</v>
      </c>
      <c r="I38" s="17">
        <v>1</v>
      </c>
      <c r="J38" s="48">
        <v>3</v>
      </c>
      <c r="K38" s="17"/>
      <c r="L38" s="17">
        <v>1</v>
      </c>
      <c r="M38" s="6"/>
      <c r="N38" s="8"/>
      <c r="O38" s="42">
        <f t="shared" si="0"/>
        <v>8</v>
      </c>
    </row>
    <row r="39" spans="1:15" x14ac:dyDescent="0.25">
      <c r="A39" s="235"/>
      <c r="B39" s="244"/>
      <c r="C39" s="8" t="s">
        <v>64</v>
      </c>
      <c r="D39" s="13">
        <v>1</v>
      </c>
      <c r="E39" s="44">
        <v>0</v>
      </c>
      <c r="F39" s="13">
        <v>5</v>
      </c>
      <c r="G39" s="13"/>
      <c r="H39" s="13">
        <v>4</v>
      </c>
      <c r="I39" s="13">
        <v>0</v>
      </c>
      <c r="J39" s="44">
        <v>1</v>
      </c>
      <c r="K39" s="13"/>
      <c r="L39" s="13">
        <v>1</v>
      </c>
      <c r="M39" s="13">
        <v>0</v>
      </c>
      <c r="N39" s="8"/>
      <c r="O39" s="42">
        <f t="shared" si="0"/>
        <v>12</v>
      </c>
    </row>
    <row r="40" spans="1:15" x14ac:dyDescent="0.25">
      <c r="A40" s="235"/>
      <c r="B40" s="244"/>
      <c r="C40" s="8" t="s">
        <v>65</v>
      </c>
      <c r="D40" s="13">
        <v>1</v>
      </c>
      <c r="E40" s="44">
        <v>4</v>
      </c>
      <c r="F40" s="13">
        <v>42</v>
      </c>
      <c r="G40" s="13"/>
      <c r="H40" s="13">
        <v>0</v>
      </c>
      <c r="I40" s="13">
        <v>0</v>
      </c>
      <c r="J40" s="44">
        <v>5</v>
      </c>
      <c r="K40" s="13"/>
      <c r="L40" s="13">
        <v>2</v>
      </c>
      <c r="M40" s="13">
        <v>0</v>
      </c>
      <c r="N40" s="8"/>
      <c r="O40" s="42">
        <f t="shared" si="0"/>
        <v>54</v>
      </c>
    </row>
    <row r="41" spans="1:15" x14ac:dyDescent="0.25">
      <c r="A41" s="235"/>
      <c r="B41" s="244"/>
      <c r="C41" s="8" t="s">
        <v>66</v>
      </c>
      <c r="D41" s="13">
        <v>0</v>
      </c>
      <c r="E41" s="44">
        <v>0</v>
      </c>
      <c r="F41" s="13">
        <v>3</v>
      </c>
      <c r="G41" s="44">
        <v>0</v>
      </c>
      <c r="H41" s="13">
        <v>0</v>
      </c>
      <c r="I41" s="13">
        <v>0</v>
      </c>
      <c r="J41" s="44">
        <v>1</v>
      </c>
      <c r="K41" s="13">
        <v>0</v>
      </c>
      <c r="L41" s="13">
        <v>0</v>
      </c>
      <c r="M41" s="13">
        <v>1</v>
      </c>
      <c r="N41" s="8"/>
      <c r="O41" s="42">
        <f t="shared" si="0"/>
        <v>5</v>
      </c>
    </row>
    <row r="42" spans="1:15" ht="15.75" customHeight="1" x14ac:dyDescent="0.25">
      <c r="A42" s="235" t="s">
        <v>67</v>
      </c>
      <c r="B42" s="239" t="s">
        <v>68</v>
      </c>
      <c r="C42" s="5" t="s">
        <v>69</v>
      </c>
      <c r="D42" s="13">
        <v>0</v>
      </c>
      <c r="E42" s="44" t="s">
        <v>95</v>
      </c>
      <c r="F42" s="13">
        <v>0</v>
      </c>
      <c r="G42" s="44">
        <v>0</v>
      </c>
      <c r="H42" s="13">
        <v>0</v>
      </c>
      <c r="I42" s="13">
        <v>0</v>
      </c>
      <c r="J42" s="44">
        <v>0</v>
      </c>
      <c r="K42" s="13">
        <v>0</v>
      </c>
      <c r="L42" s="13">
        <v>0</v>
      </c>
      <c r="M42" s="6"/>
      <c r="N42" s="51"/>
      <c r="O42" s="42">
        <f t="shared" si="0"/>
        <v>0</v>
      </c>
    </row>
    <row r="43" spans="1:15" ht="15.75" customHeight="1" x14ac:dyDescent="0.25">
      <c r="A43" s="235"/>
      <c r="B43" s="239"/>
      <c r="C43" s="5" t="s">
        <v>70</v>
      </c>
      <c r="D43" s="13">
        <v>0</v>
      </c>
      <c r="E43" s="44">
        <v>7</v>
      </c>
      <c r="F43" s="13">
        <v>0</v>
      </c>
      <c r="G43" s="44"/>
      <c r="H43" s="13">
        <v>0</v>
      </c>
      <c r="I43" s="13">
        <v>0</v>
      </c>
      <c r="J43" s="44">
        <v>0</v>
      </c>
      <c r="K43" s="13">
        <v>0</v>
      </c>
      <c r="L43" s="13">
        <v>0</v>
      </c>
      <c r="M43" s="6"/>
      <c r="N43" s="51"/>
      <c r="O43" s="42">
        <f t="shared" si="0"/>
        <v>7</v>
      </c>
    </row>
    <row r="44" spans="1:15" x14ac:dyDescent="0.25">
      <c r="A44" s="235"/>
      <c r="B44" s="239"/>
      <c r="C44" s="5" t="s">
        <v>71</v>
      </c>
      <c r="D44" s="13">
        <v>36</v>
      </c>
      <c r="E44" s="44">
        <v>40</v>
      </c>
      <c r="F44" s="13">
        <v>39</v>
      </c>
      <c r="G44" s="44">
        <v>64</v>
      </c>
      <c r="H44" s="13">
        <v>8</v>
      </c>
      <c r="I44" s="13">
        <v>6</v>
      </c>
      <c r="J44" s="44">
        <v>70</v>
      </c>
      <c r="K44" s="13">
        <v>22</v>
      </c>
      <c r="L44" s="44">
        <v>32</v>
      </c>
      <c r="M44" s="6"/>
      <c r="N44" s="51"/>
      <c r="O44" s="42">
        <f t="shared" si="0"/>
        <v>317</v>
      </c>
    </row>
    <row r="45" spans="1:15" ht="30.75" thickBot="1" x14ac:dyDescent="0.3">
      <c r="A45" s="245"/>
      <c r="B45" s="23" t="s">
        <v>72</v>
      </c>
      <c r="C45" s="24" t="s">
        <v>73</v>
      </c>
      <c r="D45" s="25"/>
      <c r="E45" s="25"/>
      <c r="F45" s="25"/>
      <c r="G45" s="25"/>
      <c r="H45" s="25"/>
      <c r="I45" s="25"/>
      <c r="J45" s="53"/>
      <c r="K45" s="25"/>
      <c r="L45" s="53"/>
      <c r="M45" s="54">
        <v>7</v>
      </c>
      <c r="N45" s="55"/>
      <c r="O45" s="56">
        <f t="shared" si="0"/>
        <v>7</v>
      </c>
    </row>
    <row r="46" spans="1:15" x14ac:dyDescent="0.25">
      <c r="A46" s="241"/>
      <c r="B46" s="255" t="s">
        <v>74</v>
      </c>
      <c r="C46" s="57" t="s">
        <v>75</v>
      </c>
      <c r="D46" s="58">
        <v>67910.44</v>
      </c>
      <c r="E46" s="59">
        <v>50567</v>
      </c>
      <c r="F46" s="60">
        <v>100326</v>
      </c>
      <c r="G46" s="58">
        <v>60447</v>
      </c>
      <c r="H46" s="27">
        <v>8754</v>
      </c>
      <c r="I46" s="58">
        <v>410</v>
      </c>
      <c r="J46" s="58">
        <v>25266</v>
      </c>
      <c r="K46" s="59">
        <v>7905.92</v>
      </c>
      <c r="L46" s="58">
        <v>16043.94</v>
      </c>
      <c r="M46" s="58">
        <v>33407.17</v>
      </c>
      <c r="N46" s="61"/>
      <c r="O46" s="62">
        <f t="shared" si="0"/>
        <v>371037.47</v>
      </c>
    </row>
    <row r="47" spans="1:15" x14ac:dyDescent="0.25">
      <c r="A47" s="241"/>
      <c r="B47" s="242"/>
      <c r="C47" s="5" t="s">
        <v>76</v>
      </c>
      <c r="D47" s="27">
        <v>27456.9</v>
      </c>
      <c r="E47" s="63">
        <v>5400</v>
      </c>
      <c r="F47" s="64">
        <f>7050+15458+12000</f>
        <v>34508</v>
      </c>
      <c r="G47" s="27">
        <v>19500</v>
      </c>
      <c r="H47" s="27">
        <v>0</v>
      </c>
      <c r="I47" s="27">
        <v>160</v>
      </c>
      <c r="J47" s="27">
        <v>0</v>
      </c>
      <c r="K47" s="63">
        <v>0</v>
      </c>
      <c r="L47" s="27">
        <v>16</v>
      </c>
      <c r="M47" s="27">
        <v>5585</v>
      </c>
      <c r="N47" s="65"/>
      <c r="O47" s="66">
        <f t="shared" si="0"/>
        <v>92625.9</v>
      </c>
    </row>
    <row r="48" spans="1:15" x14ac:dyDescent="0.25">
      <c r="A48" s="241"/>
      <c r="B48" s="242"/>
      <c r="C48" s="5" t="s">
        <v>77</v>
      </c>
      <c r="D48" s="30">
        <v>6000</v>
      </c>
      <c r="E48" s="67">
        <v>0</v>
      </c>
      <c r="F48" s="64">
        <v>4000</v>
      </c>
      <c r="G48" s="27">
        <v>0</v>
      </c>
      <c r="H48" s="30">
        <v>0</v>
      </c>
      <c r="I48" s="27">
        <v>0</v>
      </c>
      <c r="J48" s="27">
        <v>3500</v>
      </c>
      <c r="K48" s="67">
        <v>0</v>
      </c>
      <c r="L48" s="27">
        <v>3500</v>
      </c>
      <c r="M48" s="30">
        <v>5000</v>
      </c>
      <c r="N48" s="51"/>
      <c r="O48" s="66">
        <f t="shared" si="0"/>
        <v>22000</v>
      </c>
    </row>
    <row r="49" spans="1:15" x14ac:dyDescent="0.25">
      <c r="A49" s="241"/>
      <c r="B49" s="242"/>
      <c r="C49" s="5" t="s">
        <v>78</v>
      </c>
      <c r="D49" s="30">
        <v>1500</v>
      </c>
      <c r="E49" s="67">
        <v>0</v>
      </c>
      <c r="F49" s="64">
        <v>0</v>
      </c>
      <c r="G49" s="27">
        <v>0</v>
      </c>
      <c r="H49" s="30">
        <v>1500</v>
      </c>
      <c r="I49" s="27">
        <v>0</v>
      </c>
      <c r="J49" s="27">
        <v>0</v>
      </c>
      <c r="K49" s="67">
        <v>0</v>
      </c>
      <c r="L49" s="27">
        <v>0</v>
      </c>
      <c r="M49" s="30">
        <v>0</v>
      </c>
      <c r="N49" s="51"/>
      <c r="O49" s="66">
        <f t="shared" si="0"/>
        <v>3000</v>
      </c>
    </row>
    <row r="50" spans="1:15" x14ac:dyDescent="0.25">
      <c r="A50" s="241"/>
      <c r="B50" s="242"/>
      <c r="C50" s="5" t="s">
        <v>79</v>
      </c>
      <c r="D50" s="30">
        <v>0</v>
      </c>
      <c r="E50" s="67">
        <v>1250</v>
      </c>
      <c r="F50" s="64">
        <v>0</v>
      </c>
      <c r="G50" s="27">
        <v>0</v>
      </c>
      <c r="H50" s="30">
        <v>0</v>
      </c>
      <c r="I50" s="27">
        <v>0</v>
      </c>
      <c r="J50" s="27">
        <v>1114</v>
      </c>
      <c r="K50" s="67">
        <v>0</v>
      </c>
      <c r="L50" s="27">
        <v>0</v>
      </c>
      <c r="M50" s="30">
        <v>14478</v>
      </c>
      <c r="N50" s="51"/>
      <c r="O50" s="66">
        <f t="shared" si="0"/>
        <v>16842</v>
      </c>
    </row>
    <row r="51" spans="1:15" x14ac:dyDescent="0.25">
      <c r="A51" s="241"/>
      <c r="B51" s="242"/>
      <c r="C51" s="5" t="s">
        <v>80</v>
      </c>
      <c r="D51" s="30">
        <v>20408.5</v>
      </c>
      <c r="E51" s="67">
        <v>26750</v>
      </c>
      <c r="F51" s="64">
        <f>6800+16500+4300</f>
        <v>27600</v>
      </c>
      <c r="G51" s="27">
        <v>30000</v>
      </c>
      <c r="H51" s="30">
        <v>974</v>
      </c>
      <c r="I51" s="27">
        <v>0</v>
      </c>
      <c r="J51" s="27">
        <v>500</v>
      </c>
      <c r="K51" s="67">
        <v>4173.05</v>
      </c>
      <c r="L51" s="27">
        <v>7542</v>
      </c>
      <c r="M51" s="30">
        <v>0</v>
      </c>
      <c r="N51" s="51"/>
      <c r="O51" s="66">
        <f t="shared" si="0"/>
        <v>117947.55</v>
      </c>
    </row>
    <row r="52" spans="1:15" ht="15.75" thickBot="1" x14ac:dyDescent="0.3">
      <c r="A52" s="241"/>
      <c r="B52" s="243"/>
      <c r="C52" s="24" t="s">
        <v>81</v>
      </c>
      <c r="D52" s="32">
        <v>0</v>
      </c>
      <c r="E52" s="68">
        <v>4000</v>
      </c>
      <c r="F52" s="69">
        <v>7500</v>
      </c>
      <c r="G52" s="32"/>
      <c r="H52" s="32">
        <v>0</v>
      </c>
      <c r="I52" s="32">
        <v>0</v>
      </c>
      <c r="J52" s="32">
        <v>700</v>
      </c>
      <c r="K52" s="68">
        <v>0</v>
      </c>
      <c r="L52" s="32">
        <v>1950</v>
      </c>
      <c r="M52" s="32">
        <v>0</v>
      </c>
      <c r="N52" s="55"/>
      <c r="O52" s="70">
        <f t="shared" si="0"/>
        <v>14150</v>
      </c>
    </row>
  </sheetData>
  <mergeCells count="23">
    <mergeCell ref="A46:A52"/>
    <mergeCell ref="B46:B52"/>
    <mergeCell ref="A28:A36"/>
    <mergeCell ref="B28:B36"/>
    <mergeCell ref="A37:A41"/>
    <mergeCell ref="B37:B41"/>
    <mergeCell ref="A42:A45"/>
    <mergeCell ref="B42:B44"/>
    <mergeCell ref="A15:A21"/>
    <mergeCell ref="B15:B16"/>
    <mergeCell ref="B17:B21"/>
    <mergeCell ref="A22:A27"/>
    <mergeCell ref="B22:B24"/>
    <mergeCell ref="B25:B27"/>
    <mergeCell ref="A2:A3"/>
    <mergeCell ref="B2:B3"/>
    <mergeCell ref="N2:N3"/>
    <mergeCell ref="O2:O3"/>
    <mergeCell ref="A4:A14"/>
    <mergeCell ref="B4:B7"/>
    <mergeCell ref="B9:B10"/>
    <mergeCell ref="B11:B12"/>
    <mergeCell ref="B13:B1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topLeftCell="B25" workbookViewId="0">
      <selection activeCell="B60" sqref="B60"/>
    </sheetView>
  </sheetViews>
  <sheetFormatPr baseColWidth="10" defaultRowHeight="15" x14ac:dyDescent="0.25"/>
  <cols>
    <col min="1" max="1" width="16.42578125" bestFit="1" customWidth="1"/>
    <col min="2" max="2" width="66" bestFit="1" customWidth="1"/>
    <col min="3" max="3" width="55.140625" customWidth="1"/>
    <col min="4" max="4" width="10.7109375" bestFit="1" customWidth="1"/>
    <col min="5" max="8" width="10.7109375" customWidth="1"/>
    <col min="9" max="9" width="20.28515625" customWidth="1"/>
    <col min="10" max="10" width="11.42578125" customWidth="1"/>
  </cols>
  <sheetData>
    <row r="1" spans="1:10" ht="30.75" customHeight="1" thickBot="1" x14ac:dyDescent="0.35">
      <c r="B1" s="1" t="s">
        <v>0</v>
      </c>
      <c r="C1" s="2" t="s">
        <v>96</v>
      </c>
    </row>
    <row r="2" spans="1:10" ht="49.5" customHeight="1" x14ac:dyDescent="0.25">
      <c r="A2" s="230" t="s">
        <v>2</v>
      </c>
      <c r="B2" s="232" t="s">
        <v>3</v>
      </c>
      <c r="C2" s="258" t="s">
        <v>4</v>
      </c>
      <c r="D2" s="259"/>
      <c r="E2" s="259"/>
      <c r="F2" s="259"/>
      <c r="G2" s="259"/>
      <c r="H2" s="260"/>
      <c r="I2" s="232" t="s">
        <v>144</v>
      </c>
      <c r="J2" s="250"/>
    </row>
    <row r="3" spans="1:10" ht="49.5" customHeight="1" x14ac:dyDescent="0.25">
      <c r="A3" s="248"/>
      <c r="B3" s="249"/>
      <c r="C3" s="39"/>
      <c r="D3" s="4" t="s">
        <v>97</v>
      </c>
      <c r="E3" s="4" t="s">
        <v>98</v>
      </c>
      <c r="F3" s="4" t="s">
        <v>161</v>
      </c>
      <c r="G3" s="4" t="s">
        <v>100</v>
      </c>
      <c r="H3" s="4" t="s">
        <v>8</v>
      </c>
      <c r="I3" s="249"/>
      <c r="J3" s="251"/>
    </row>
    <row r="4" spans="1:10" ht="15" customHeight="1" x14ac:dyDescent="0.25">
      <c r="A4" s="235" t="s">
        <v>9</v>
      </c>
      <c r="B4" s="256" t="s">
        <v>10</v>
      </c>
      <c r="C4" s="71" t="s">
        <v>11</v>
      </c>
      <c r="D4" s="6"/>
      <c r="E4" s="6"/>
      <c r="F4" s="6"/>
      <c r="G4" s="6"/>
      <c r="H4" s="7">
        <v>121</v>
      </c>
      <c r="I4" s="8">
        <f>D4+E4+F4+G4+H4</f>
        <v>121</v>
      </c>
      <c r="J4" s="9"/>
    </row>
    <row r="5" spans="1:10" ht="15.75" x14ac:dyDescent="0.25">
      <c r="A5" s="235"/>
      <c r="B5" s="256"/>
      <c r="C5" s="71" t="s">
        <v>12</v>
      </c>
      <c r="D5" s="6"/>
      <c r="E5" s="6"/>
      <c r="F5" s="6"/>
      <c r="G5" s="6"/>
      <c r="H5" s="7">
        <v>623</v>
      </c>
      <c r="I5" s="8">
        <f t="shared" ref="I5:I52" si="0">D5+E5+F5+G5+H5</f>
        <v>623</v>
      </c>
      <c r="J5" s="9"/>
    </row>
    <row r="6" spans="1:10" ht="15.75" x14ac:dyDescent="0.25">
      <c r="A6" s="235"/>
      <c r="B6" s="256"/>
      <c r="C6" s="71" t="s">
        <v>13</v>
      </c>
      <c r="D6" s="6"/>
      <c r="E6" s="6"/>
      <c r="F6" s="6"/>
      <c r="G6" s="6"/>
      <c r="H6" s="7">
        <v>2</v>
      </c>
      <c r="I6" s="8">
        <f t="shared" si="0"/>
        <v>2</v>
      </c>
      <c r="J6" s="9"/>
    </row>
    <row r="7" spans="1:10" ht="15.75" x14ac:dyDescent="0.25">
      <c r="A7" s="235"/>
      <c r="B7" s="256"/>
      <c r="C7" s="71" t="s">
        <v>14</v>
      </c>
      <c r="D7" s="10"/>
      <c r="E7" s="10"/>
      <c r="F7" s="10"/>
      <c r="G7" s="10"/>
      <c r="H7" s="11">
        <v>117</v>
      </c>
      <c r="I7" s="8">
        <f t="shared" si="0"/>
        <v>117</v>
      </c>
      <c r="J7" s="9"/>
    </row>
    <row r="8" spans="1:10" ht="15.75" x14ac:dyDescent="0.25">
      <c r="A8" s="235"/>
      <c r="B8" s="12" t="s">
        <v>15</v>
      </c>
      <c r="C8" s="71" t="s">
        <v>16</v>
      </c>
      <c r="D8" s="6"/>
      <c r="E8" s="6"/>
      <c r="F8" s="6"/>
      <c r="G8" s="6"/>
      <c r="H8" s="7">
        <v>149</v>
      </c>
      <c r="I8" s="8">
        <f t="shared" si="0"/>
        <v>149</v>
      </c>
      <c r="J8" s="9"/>
    </row>
    <row r="9" spans="1:10" ht="15.75" x14ac:dyDescent="0.25">
      <c r="A9" s="235"/>
      <c r="B9" s="257" t="s">
        <v>17</v>
      </c>
      <c r="C9" s="71" t="s">
        <v>18</v>
      </c>
      <c r="D9" s="13">
        <v>0</v>
      </c>
      <c r="E9" s="13">
        <v>15</v>
      </c>
      <c r="F9" s="13">
        <v>50</v>
      </c>
      <c r="G9" s="13">
        <v>19</v>
      </c>
      <c r="H9" s="7">
        <v>0</v>
      </c>
      <c r="I9" s="8">
        <f>D9+E9+F9+G9+H9</f>
        <v>84</v>
      </c>
      <c r="J9" s="9"/>
    </row>
    <row r="10" spans="1:10" ht="15.75" x14ac:dyDescent="0.25">
      <c r="A10" s="235"/>
      <c r="B10" s="257"/>
      <c r="C10" s="71" t="s">
        <v>19</v>
      </c>
      <c r="D10" s="13">
        <v>0</v>
      </c>
      <c r="E10" s="13">
        <v>1</v>
      </c>
      <c r="F10" s="13">
        <v>3</v>
      </c>
      <c r="G10" s="13">
        <v>1</v>
      </c>
      <c r="H10" s="7">
        <v>0</v>
      </c>
      <c r="I10" s="8">
        <f t="shared" si="0"/>
        <v>5</v>
      </c>
      <c r="J10" s="9"/>
    </row>
    <row r="11" spans="1:10" ht="15.75" x14ac:dyDescent="0.25">
      <c r="A11" s="235"/>
      <c r="B11" s="240" t="s">
        <v>20</v>
      </c>
      <c r="C11" s="71" t="s">
        <v>21</v>
      </c>
      <c r="D11" s="13">
        <v>0</v>
      </c>
      <c r="E11" s="13">
        <v>10</v>
      </c>
      <c r="F11" s="13">
        <v>12</v>
      </c>
      <c r="G11" s="13">
        <v>0</v>
      </c>
      <c r="H11" s="7">
        <v>0</v>
      </c>
      <c r="I11" s="8">
        <f t="shared" si="0"/>
        <v>22</v>
      </c>
      <c r="J11" s="9"/>
    </row>
    <row r="12" spans="1:10" ht="15.75" x14ac:dyDescent="0.25">
      <c r="A12" s="235"/>
      <c r="B12" s="240"/>
      <c r="C12" s="71" t="s">
        <v>22</v>
      </c>
      <c r="D12" s="13">
        <v>0</v>
      </c>
      <c r="E12" s="13">
        <v>1</v>
      </c>
      <c r="F12" s="13">
        <v>2</v>
      </c>
      <c r="G12" s="13">
        <v>0</v>
      </c>
      <c r="H12" s="7">
        <v>0</v>
      </c>
      <c r="I12" s="8">
        <f t="shared" si="0"/>
        <v>3</v>
      </c>
      <c r="J12" s="9"/>
    </row>
    <row r="13" spans="1:10" ht="15.75" x14ac:dyDescent="0.25">
      <c r="A13" s="235"/>
      <c r="B13" s="240" t="s">
        <v>23</v>
      </c>
      <c r="C13" s="71" t="s">
        <v>24</v>
      </c>
      <c r="D13" s="13">
        <v>0</v>
      </c>
      <c r="E13" s="13">
        <v>1</v>
      </c>
      <c r="F13" s="13">
        <v>1</v>
      </c>
      <c r="G13" s="13">
        <v>0</v>
      </c>
      <c r="H13" s="7">
        <v>0</v>
      </c>
      <c r="I13" s="8">
        <f t="shared" si="0"/>
        <v>2</v>
      </c>
      <c r="J13" s="9"/>
    </row>
    <row r="14" spans="1:10" ht="15.75" x14ac:dyDescent="0.25">
      <c r="A14" s="235"/>
      <c r="B14" s="240"/>
      <c r="C14" s="71" t="s">
        <v>25</v>
      </c>
      <c r="D14" s="13">
        <v>0</v>
      </c>
      <c r="E14" s="13">
        <v>1</v>
      </c>
      <c r="F14" s="13">
        <v>1</v>
      </c>
      <c r="G14" s="13">
        <v>0</v>
      </c>
      <c r="H14" s="7">
        <v>0</v>
      </c>
      <c r="I14" s="8">
        <f t="shared" si="0"/>
        <v>2</v>
      </c>
      <c r="J14" s="9"/>
    </row>
    <row r="15" spans="1:10" ht="15.75" customHeight="1" x14ac:dyDescent="0.25">
      <c r="A15" s="235" t="s">
        <v>26</v>
      </c>
      <c r="B15" s="240" t="s">
        <v>27</v>
      </c>
      <c r="C15" s="72" t="s">
        <v>28</v>
      </c>
      <c r="D15" s="6"/>
      <c r="E15" s="6"/>
      <c r="F15" s="6"/>
      <c r="G15" s="6"/>
      <c r="H15" s="7">
        <v>8</v>
      </c>
      <c r="I15" s="8">
        <f t="shared" si="0"/>
        <v>8</v>
      </c>
      <c r="J15" s="9"/>
    </row>
    <row r="16" spans="1:10" ht="15.75" x14ac:dyDescent="0.25">
      <c r="A16" s="235"/>
      <c r="B16" s="240"/>
      <c r="C16" s="72" t="s">
        <v>29</v>
      </c>
      <c r="D16" s="6"/>
      <c r="E16" s="6"/>
      <c r="F16" s="6"/>
      <c r="G16" s="6"/>
      <c r="H16" s="7">
        <v>7</v>
      </c>
      <c r="I16" s="8">
        <f t="shared" si="0"/>
        <v>7</v>
      </c>
      <c r="J16" s="9"/>
    </row>
    <row r="17" spans="1:10" ht="30" x14ac:dyDescent="0.25">
      <c r="A17" s="235"/>
      <c r="B17" s="254" t="s">
        <v>30</v>
      </c>
      <c r="C17" s="72" t="s">
        <v>31</v>
      </c>
      <c r="D17" s="15" t="s">
        <v>32</v>
      </c>
      <c r="E17" s="13" t="s">
        <v>32</v>
      </c>
      <c r="F17" s="13" t="s">
        <v>37</v>
      </c>
      <c r="G17" s="13" t="s">
        <v>32</v>
      </c>
      <c r="H17" s="7" t="s">
        <v>32</v>
      </c>
      <c r="I17" s="8" t="s">
        <v>32</v>
      </c>
      <c r="J17" s="14"/>
    </row>
    <row r="18" spans="1:10" ht="15.75" x14ac:dyDescent="0.25">
      <c r="A18" s="235"/>
      <c r="B18" s="254"/>
      <c r="C18" s="72" t="s">
        <v>34</v>
      </c>
      <c r="D18" s="13">
        <v>5</v>
      </c>
      <c r="E18" s="13">
        <v>4</v>
      </c>
      <c r="F18" s="13">
        <v>4</v>
      </c>
      <c r="G18" s="13">
        <v>3</v>
      </c>
      <c r="H18" s="7">
        <v>3</v>
      </c>
      <c r="I18" s="8">
        <f t="shared" si="0"/>
        <v>19</v>
      </c>
      <c r="J18" s="9"/>
    </row>
    <row r="19" spans="1:10" ht="45" x14ac:dyDescent="0.25">
      <c r="A19" s="235"/>
      <c r="B19" s="254"/>
      <c r="C19" s="72" t="s">
        <v>35</v>
      </c>
      <c r="D19" s="13">
        <v>1</v>
      </c>
      <c r="E19" s="13">
        <v>1</v>
      </c>
      <c r="F19" s="13">
        <v>0</v>
      </c>
      <c r="G19" s="13">
        <v>1</v>
      </c>
      <c r="H19" s="7">
        <v>0</v>
      </c>
      <c r="I19" s="8">
        <f t="shared" si="0"/>
        <v>3</v>
      </c>
      <c r="J19" s="9"/>
    </row>
    <row r="20" spans="1:10" ht="30" x14ac:dyDescent="0.25">
      <c r="A20" s="235"/>
      <c r="B20" s="254"/>
      <c r="C20" s="72" t="s">
        <v>36</v>
      </c>
      <c r="D20" s="15" t="s">
        <v>37</v>
      </c>
      <c r="E20" s="13" t="s">
        <v>37</v>
      </c>
      <c r="F20" s="13" t="s">
        <v>37</v>
      </c>
      <c r="G20" s="13" t="s">
        <v>32</v>
      </c>
      <c r="H20" s="7" t="s">
        <v>32</v>
      </c>
      <c r="I20" s="8" t="s">
        <v>32</v>
      </c>
      <c r="J20" s="14"/>
    </row>
    <row r="21" spans="1:10" ht="15.75" x14ac:dyDescent="0.25">
      <c r="A21" s="235"/>
      <c r="B21" s="254"/>
      <c r="C21" s="72" t="s">
        <v>39</v>
      </c>
      <c r="D21" s="6"/>
      <c r="E21" s="6"/>
      <c r="F21" s="6"/>
      <c r="G21" s="6"/>
      <c r="H21" s="7" t="s">
        <v>37</v>
      </c>
      <c r="I21" s="8" t="s">
        <v>32</v>
      </c>
      <c r="J21" s="14"/>
    </row>
    <row r="22" spans="1:10" ht="15.75" customHeight="1" x14ac:dyDescent="0.25">
      <c r="A22" s="235" t="s">
        <v>40</v>
      </c>
      <c r="B22" s="261" t="s">
        <v>41</v>
      </c>
      <c r="C22" s="72" t="s">
        <v>42</v>
      </c>
      <c r="D22" s="15" t="s">
        <v>32</v>
      </c>
      <c r="E22" s="13" t="s">
        <v>32</v>
      </c>
      <c r="F22" s="13" t="s">
        <v>32</v>
      </c>
      <c r="G22" s="13" t="s">
        <v>37</v>
      </c>
      <c r="H22" s="7" t="s">
        <v>32</v>
      </c>
      <c r="I22" s="8" t="s">
        <v>32</v>
      </c>
      <c r="J22" s="14"/>
    </row>
    <row r="23" spans="1:10" ht="15.75" x14ac:dyDescent="0.25">
      <c r="A23" s="235"/>
      <c r="B23" s="261"/>
      <c r="C23" s="72" t="s">
        <v>43</v>
      </c>
      <c r="D23" s="15" t="s">
        <v>37</v>
      </c>
      <c r="E23" s="13" t="s">
        <v>37</v>
      </c>
      <c r="F23" s="13" t="s">
        <v>37</v>
      </c>
      <c r="G23" s="13" t="s">
        <v>37</v>
      </c>
      <c r="H23" s="7" t="s">
        <v>37</v>
      </c>
      <c r="I23" s="8" t="s">
        <v>37</v>
      </c>
      <c r="J23" s="14"/>
    </row>
    <row r="24" spans="1:10" ht="15.75" x14ac:dyDescent="0.25">
      <c r="A24" s="235"/>
      <c r="B24" s="261"/>
      <c r="C24" s="72" t="s">
        <v>44</v>
      </c>
      <c r="D24" s="15" t="s">
        <v>37</v>
      </c>
      <c r="E24" s="15" t="s">
        <v>32</v>
      </c>
      <c r="F24" s="15" t="s">
        <v>37</v>
      </c>
      <c r="G24" s="15" t="s">
        <v>37</v>
      </c>
      <c r="H24" s="11" t="s">
        <v>37</v>
      </c>
      <c r="I24" s="8" t="s">
        <v>32</v>
      </c>
      <c r="J24" s="16"/>
    </row>
    <row r="25" spans="1:10" ht="15.75" x14ac:dyDescent="0.25">
      <c r="A25" s="235"/>
      <c r="B25" s="254" t="s">
        <v>45</v>
      </c>
      <c r="C25" s="72" t="s">
        <v>46</v>
      </c>
      <c r="D25" s="15">
        <v>0</v>
      </c>
      <c r="E25" s="15">
        <v>7</v>
      </c>
      <c r="F25" s="15">
        <v>2</v>
      </c>
      <c r="G25" s="15">
        <v>0</v>
      </c>
      <c r="H25" s="11">
        <v>0</v>
      </c>
      <c r="I25" s="8">
        <f t="shared" si="0"/>
        <v>9</v>
      </c>
      <c r="J25" s="16"/>
    </row>
    <row r="26" spans="1:10" ht="15.75" x14ac:dyDescent="0.25">
      <c r="A26" s="235"/>
      <c r="B26" s="254"/>
      <c r="C26" s="72" t="s">
        <v>47</v>
      </c>
      <c r="D26" s="15">
        <v>0</v>
      </c>
      <c r="E26" s="15">
        <v>962</v>
      </c>
      <c r="F26" s="15">
        <v>200</v>
      </c>
      <c r="G26" s="15">
        <v>0</v>
      </c>
      <c r="H26" s="11">
        <v>0</v>
      </c>
      <c r="I26" s="8">
        <f t="shared" si="0"/>
        <v>1162</v>
      </c>
      <c r="J26" s="16"/>
    </row>
    <row r="27" spans="1:10" ht="15.75" x14ac:dyDescent="0.25">
      <c r="A27" s="235"/>
      <c r="B27" s="254"/>
      <c r="C27" s="72" t="s">
        <v>48</v>
      </c>
      <c r="D27" s="15">
        <v>3</v>
      </c>
      <c r="E27" s="15">
        <v>21</v>
      </c>
      <c r="F27" s="15">
        <v>1</v>
      </c>
      <c r="G27" s="15">
        <v>1</v>
      </c>
      <c r="H27" s="11">
        <v>0</v>
      </c>
      <c r="I27" s="8">
        <f t="shared" si="0"/>
        <v>26</v>
      </c>
      <c r="J27" s="14"/>
    </row>
    <row r="28" spans="1:10" ht="15.75" customHeight="1" x14ac:dyDescent="0.25">
      <c r="A28" s="235" t="s">
        <v>49</v>
      </c>
      <c r="B28" s="244" t="s">
        <v>50</v>
      </c>
      <c r="C28" s="72" t="s">
        <v>51</v>
      </c>
      <c r="D28" s="17">
        <v>1</v>
      </c>
      <c r="E28" s="17">
        <v>15</v>
      </c>
      <c r="F28" s="17">
        <v>1</v>
      </c>
      <c r="G28" s="17">
        <v>5</v>
      </c>
      <c r="H28" s="18">
        <v>1</v>
      </c>
      <c r="I28" s="8">
        <f t="shared" si="0"/>
        <v>23</v>
      </c>
      <c r="J28" s="9"/>
    </row>
    <row r="29" spans="1:10" ht="15.75" x14ac:dyDescent="0.25">
      <c r="A29" s="235"/>
      <c r="B29" s="244"/>
      <c r="C29" s="72" t="s">
        <v>52</v>
      </c>
      <c r="D29" s="6"/>
      <c r="E29" s="6"/>
      <c r="F29" s="6"/>
      <c r="G29" s="6"/>
      <c r="H29" s="7">
        <v>8</v>
      </c>
      <c r="I29" s="8">
        <f t="shared" si="0"/>
        <v>8</v>
      </c>
      <c r="J29" s="9"/>
    </row>
    <row r="30" spans="1:10" ht="15.75" x14ac:dyDescent="0.25">
      <c r="A30" s="235"/>
      <c r="B30" s="244"/>
      <c r="C30" s="72" t="s">
        <v>53</v>
      </c>
      <c r="D30" s="19"/>
      <c r="E30" s="19"/>
      <c r="F30" s="19"/>
      <c r="G30" s="19"/>
      <c r="H30" s="18">
        <v>7</v>
      </c>
      <c r="I30" s="8">
        <f t="shared" si="0"/>
        <v>7</v>
      </c>
      <c r="J30" s="9"/>
    </row>
    <row r="31" spans="1:10" ht="15.75" x14ac:dyDescent="0.25">
      <c r="A31" s="235"/>
      <c r="B31" s="244"/>
      <c r="C31" s="72" t="s">
        <v>54</v>
      </c>
      <c r="D31" s="17">
        <v>1</v>
      </c>
      <c r="E31" s="17">
        <v>1</v>
      </c>
      <c r="F31" s="17">
        <v>0</v>
      </c>
      <c r="G31" s="17">
        <v>3</v>
      </c>
      <c r="H31" s="18">
        <v>0</v>
      </c>
      <c r="I31" s="8">
        <f t="shared" si="0"/>
        <v>5</v>
      </c>
      <c r="J31" s="14"/>
    </row>
    <row r="32" spans="1:10" ht="15.75" x14ac:dyDescent="0.25">
      <c r="A32" s="235"/>
      <c r="B32" s="244"/>
      <c r="C32" s="72" t="s">
        <v>55</v>
      </c>
      <c r="D32" s="17">
        <v>0</v>
      </c>
      <c r="E32" s="17">
        <v>0</v>
      </c>
      <c r="F32" s="17">
        <v>0</v>
      </c>
      <c r="G32" s="17">
        <v>0</v>
      </c>
      <c r="H32" s="20"/>
      <c r="I32" s="8">
        <f t="shared" si="0"/>
        <v>0</v>
      </c>
      <c r="J32" s="14"/>
    </row>
    <row r="33" spans="1:10" ht="15.75" x14ac:dyDescent="0.25">
      <c r="A33" s="235"/>
      <c r="B33" s="244"/>
      <c r="C33" s="72" t="s">
        <v>56</v>
      </c>
      <c r="D33" s="17">
        <v>14</v>
      </c>
      <c r="E33" s="17">
        <v>19</v>
      </c>
      <c r="F33" s="17">
        <v>2</v>
      </c>
      <c r="G33" s="17"/>
      <c r="H33" s="20"/>
      <c r="I33" s="8">
        <f t="shared" si="0"/>
        <v>35</v>
      </c>
      <c r="J33" s="14"/>
    </row>
    <row r="34" spans="1:10" ht="15.75" x14ac:dyDescent="0.25">
      <c r="A34" s="235"/>
      <c r="B34" s="244"/>
      <c r="C34" s="72" t="s">
        <v>57</v>
      </c>
      <c r="D34" s="17">
        <v>15</v>
      </c>
      <c r="E34" s="17">
        <v>6729</v>
      </c>
      <c r="F34" s="17">
        <v>1064</v>
      </c>
      <c r="G34" s="17">
        <v>444</v>
      </c>
      <c r="H34" s="20"/>
      <c r="I34" s="8">
        <f t="shared" si="0"/>
        <v>8252</v>
      </c>
      <c r="J34" s="14"/>
    </row>
    <row r="35" spans="1:10" ht="15.75" x14ac:dyDescent="0.25">
      <c r="A35" s="235"/>
      <c r="B35" s="244"/>
      <c r="C35" s="72" t="s">
        <v>58</v>
      </c>
      <c r="D35" s="17">
        <v>0</v>
      </c>
      <c r="E35" s="17">
        <v>5</v>
      </c>
      <c r="F35" s="17">
        <v>0</v>
      </c>
      <c r="G35" s="17">
        <v>0</v>
      </c>
      <c r="H35" s="18">
        <v>0</v>
      </c>
      <c r="I35" s="8">
        <f t="shared" si="0"/>
        <v>5</v>
      </c>
      <c r="J35" s="14"/>
    </row>
    <row r="36" spans="1:10" ht="15.75" x14ac:dyDescent="0.25">
      <c r="A36" s="235"/>
      <c r="B36" s="244"/>
      <c r="C36" s="72" t="s">
        <v>59</v>
      </c>
      <c r="D36" s="17">
        <v>0</v>
      </c>
      <c r="E36" s="17">
        <v>1</v>
      </c>
      <c r="F36" s="17">
        <v>1</v>
      </c>
      <c r="G36" s="17">
        <v>0</v>
      </c>
      <c r="H36" s="20"/>
      <c r="I36" s="8">
        <f t="shared" si="0"/>
        <v>2</v>
      </c>
      <c r="J36" s="14"/>
    </row>
    <row r="37" spans="1:10" ht="15.75" x14ac:dyDescent="0.25">
      <c r="A37" s="235" t="s">
        <v>60</v>
      </c>
      <c r="B37" s="244" t="s">
        <v>61</v>
      </c>
      <c r="C37" s="8" t="s">
        <v>62</v>
      </c>
      <c r="D37" s="6"/>
      <c r="E37" s="6"/>
      <c r="F37" s="6"/>
      <c r="G37" s="6"/>
      <c r="H37" s="7">
        <v>3</v>
      </c>
      <c r="I37" s="8">
        <f t="shared" si="0"/>
        <v>3</v>
      </c>
      <c r="J37" s="9"/>
    </row>
    <row r="38" spans="1:10" ht="15.75" x14ac:dyDescent="0.25">
      <c r="A38" s="235"/>
      <c r="B38" s="244"/>
      <c r="C38" s="8" t="s">
        <v>63</v>
      </c>
      <c r="D38" s="17">
        <v>2</v>
      </c>
      <c r="E38" s="17">
        <v>1</v>
      </c>
      <c r="F38" s="17">
        <v>1</v>
      </c>
      <c r="G38" s="17">
        <v>0</v>
      </c>
      <c r="H38" s="21"/>
      <c r="I38" s="8">
        <f t="shared" si="0"/>
        <v>4</v>
      </c>
      <c r="J38" s="14"/>
    </row>
    <row r="39" spans="1:10" ht="15.75" x14ac:dyDescent="0.25">
      <c r="A39" s="235"/>
      <c r="B39" s="244"/>
      <c r="C39" s="8" t="s">
        <v>64</v>
      </c>
      <c r="D39" s="15">
        <v>1</v>
      </c>
      <c r="E39" s="13"/>
      <c r="F39" s="13">
        <v>0</v>
      </c>
      <c r="G39" s="13">
        <v>0</v>
      </c>
      <c r="H39" s="7">
        <v>0</v>
      </c>
      <c r="I39" s="8">
        <f t="shared" si="0"/>
        <v>1</v>
      </c>
      <c r="J39" s="14"/>
    </row>
    <row r="40" spans="1:10" ht="15.75" x14ac:dyDescent="0.25">
      <c r="A40" s="235"/>
      <c r="B40" s="244"/>
      <c r="C40" s="8" t="s">
        <v>65</v>
      </c>
      <c r="D40" s="15">
        <v>14</v>
      </c>
      <c r="E40" s="13">
        <v>13</v>
      </c>
      <c r="F40" s="13">
        <v>0</v>
      </c>
      <c r="G40" s="13">
        <v>0</v>
      </c>
      <c r="H40" s="7"/>
      <c r="I40" s="8">
        <f t="shared" si="0"/>
        <v>27</v>
      </c>
      <c r="J40" s="14"/>
    </row>
    <row r="41" spans="1:10" ht="15.75" x14ac:dyDescent="0.25">
      <c r="A41" s="235"/>
      <c r="B41" s="244"/>
      <c r="C41" s="8" t="s">
        <v>66</v>
      </c>
      <c r="D41" s="15">
        <v>0</v>
      </c>
      <c r="E41" s="13">
        <v>0</v>
      </c>
      <c r="F41" s="13">
        <v>0</v>
      </c>
      <c r="G41" s="13">
        <v>0</v>
      </c>
      <c r="H41" s="7">
        <v>3</v>
      </c>
      <c r="I41" s="8">
        <f t="shared" si="0"/>
        <v>3</v>
      </c>
      <c r="J41" s="9"/>
    </row>
    <row r="42" spans="1:10" ht="15.75" customHeight="1" x14ac:dyDescent="0.25">
      <c r="A42" s="235" t="s">
        <v>67</v>
      </c>
      <c r="B42" s="240" t="s">
        <v>68</v>
      </c>
      <c r="C42" s="72" t="s">
        <v>69</v>
      </c>
      <c r="D42" s="15">
        <v>0</v>
      </c>
      <c r="E42" s="13"/>
      <c r="F42" s="13">
        <v>0</v>
      </c>
      <c r="G42" s="13">
        <v>1</v>
      </c>
      <c r="H42" s="21"/>
      <c r="I42" s="8">
        <f t="shared" si="0"/>
        <v>1</v>
      </c>
      <c r="J42" s="22"/>
    </row>
    <row r="43" spans="1:10" ht="15.75" customHeight="1" x14ac:dyDescent="0.25">
      <c r="A43" s="235"/>
      <c r="B43" s="240"/>
      <c r="C43" s="72" t="s">
        <v>70</v>
      </c>
      <c r="D43" s="15">
        <v>6</v>
      </c>
      <c r="E43" s="13"/>
      <c r="F43" s="13">
        <v>0</v>
      </c>
      <c r="G43" s="13">
        <v>2</v>
      </c>
      <c r="H43" s="21"/>
      <c r="I43" s="8">
        <f t="shared" si="0"/>
        <v>8</v>
      </c>
      <c r="J43" s="9"/>
    </row>
    <row r="44" spans="1:10" ht="15.75" x14ac:dyDescent="0.25">
      <c r="A44" s="235"/>
      <c r="B44" s="240"/>
      <c r="C44" s="72" t="s">
        <v>71</v>
      </c>
      <c r="D44" s="15">
        <v>20</v>
      </c>
      <c r="E44" s="13">
        <v>40</v>
      </c>
      <c r="F44" s="13">
        <v>10</v>
      </c>
      <c r="G44" s="13">
        <v>5</v>
      </c>
      <c r="H44" s="21"/>
      <c r="I44" s="8">
        <f t="shared" si="0"/>
        <v>75</v>
      </c>
      <c r="J44" s="22"/>
    </row>
    <row r="45" spans="1:10" ht="30.75" thickBot="1" x14ac:dyDescent="0.3">
      <c r="A45" s="245"/>
      <c r="B45" s="73" t="s">
        <v>72</v>
      </c>
      <c r="C45" s="74" t="s">
        <v>73</v>
      </c>
      <c r="D45" s="25"/>
      <c r="E45" s="25"/>
      <c r="F45" s="25"/>
      <c r="G45" s="25"/>
      <c r="H45" s="26">
        <v>6</v>
      </c>
      <c r="I45" s="8">
        <f t="shared" si="0"/>
        <v>6</v>
      </c>
      <c r="J45" s="9"/>
    </row>
    <row r="46" spans="1:10" ht="15.75" x14ac:dyDescent="0.25">
      <c r="A46" s="262"/>
      <c r="B46" s="242" t="s">
        <v>74</v>
      </c>
      <c r="C46" s="72" t="s">
        <v>75</v>
      </c>
      <c r="D46" s="27">
        <v>18000</v>
      </c>
      <c r="E46" s="27">
        <v>6100</v>
      </c>
      <c r="F46" s="27">
        <v>10083.299999999999</v>
      </c>
      <c r="G46" s="27">
        <v>4188</v>
      </c>
      <c r="H46" s="28">
        <v>32451</v>
      </c>
      <c r="I46" s="28">
        <f t="shared" si="0"/>
        <v>70822.3</v>
      </c>
      <c r="J46" s="29"/>
    </row>
    <row r="47" spans="1:10" ht="15.75" x14ac:dyDescent="0.25">
      <c r="A47" s="262"/>
      <c r="B47" s="242"/>
      <c r="C47" s="72" t="s">
        <v>76</v>
      </c>
      <c r="D47" s="27">
        <v>11000</v>
      </c>
      <c r="E47" s="27"/>
      <c r="F47" s="27">
        <v>1660</v>
      </c>
      <c r="G47" s="27">
        <v>706</v>
      </c>
      <c r="H47" s="28">
        <v>20600</v>
      </c>
      <c r="I47" s="28">
        <f t="shared" si="0"/>
        <v>33966</v>
      </c>
      <c r="J47" s="29"/>
    </row>
    <row r="48" spans="1:10" ht="15.75" x14ac:dyDescent="0.25">
      <c r="A48" s="262"/>
      <c r="B48" s="242"/>
      <c r="C48" s="72" t="s">
        <v>77</v>
      </c>
      <c r="D48" s="30">
        <v>1500</v>
      </c>
      <c r="E48" s="30">
        <v>2000</v>
      </c>
      <c r="F48" s="30">
        <v>4500</v>
      </c>
      <c r="G48" s="30">
        <v>0</v>
      </c>
      <c r="H48" s="31">
        <v>1500</v>
      </c>
      <c r="I48" s="31">
        <f t="shared" si="0"/>
        <v>9500</v>
      </c>
      <c r="J48" s="9"/>
    </row>
    <row r="49" spans="1:10" ht="15.75" x14ac:dyDescent="0.25">
      <c r="A49" s="262"/>
      <c r="B49" s="242"/>
      <c r="C49" s="72" t="s">
        <v>78</v>
      </c>
      <c r="D49" s="30">
        <v>1500</v>
      </c>
      <c r="E49" s="30">
        <v>1200</v>
      </c>
      <c r="F49" s="30"/>
      <c r="G49" s="30">
        <v>0</v>
      </c>
      <c r="H49" s="31">
        <v>0</v>
      </c>
      <c r="I49" s="31">
        <f t="shared" si="0"/>
        <v>2700</v>
      </c>
      <c r="J49" s="22"/>
    </row>
    <row r="50" spans="1:10" ht="15.75" x14ac:dyDescent="0.25">
      <c r="A50" s="262"/>
      <c r="B50" s="242"/>
      <c r="C50" s="72" t="s">
        <v>79</v>
      </c>
      <c r="D50" s="30">
        <v>0</v>
      </c>
      <c r="E50" s="30"/>
      <c r="F50" s="30"/>
      <c r="G50" s="30">
        <v>0</v>
      </c>
      <c r="H50" s="31">
        <v>2700</v>
      </c>
      <c r="I50" s="31">
        <f t="shared" si="0"/>
        <v>2700</v>
      </c>
      <c r="J50" s="9"/>
    </row>
    <row r="51" spans="1:10" ht="15.75" x14ac:dyDescent="0.25">
      <c r="A51" s="262"/>
      <c r="B51" s="242"/>
      <c r="C51" s="72" t="s">
        <v>80</v>
      </c>
      <c r="D51" s="30">
        <v>200</v>
      </c>
      <c r="E51" s="30">
        <v>2900</v>
      </c>
      <c r="F51" s="30">
        <v>554</v>
      </c>
      <c r="G51" s="30">
        <v>862</v>
      </c>
      <c r="H51" s="31">
        <v>0</v>
      </c>
      <c r="I51" s="31">
        <f t="shared" si="0"/>
        <v>4516</v>
      </c>
      <c r="J51" s="22"/>
    </row>
    <row r="52" spans="1:10" ht="16.5" thickBot="1" x14ac:dyDescent="0.3">
      <c r="A52" s="262"/>
      <c r="B52" s="243"/>
      <c r="C52" s="74" t="s">
        <v>81</v>
      </c>
      <c r="D52" s="32">
        <v>900</v>
      </c>
      <c r="E52" s="32"/>
      <c r="F52" s="32">
        <v>1000</v>
      </c>
      <c r="G52" s="32">
        <v>0</v>
      </c>
      <c r="H52" s="33">
        <v>0</v>
      </c>
      <c r="I52" s="33">
        <f t="shared" si="0"/>
        <v>1900</v>
      </c>
      <c r="J52" s="34"/>
    </row>
  </sheetData>
  <mergeCells count="24">
    <mergeCell ref="A46:A52"/>
    <mergeCell ref="B46:B52"/>
    <mergeCell ref="A28:A36"/>
    <mergeCell ref="B28:B36"/>
    <mergeCell ref="A37:A41"/>
    <mergeCell ref="B37:B41"/>
    <mergeCell ref="A42:A45"/>
    <mergeCell ref="B42:B44"/>
    <mergeCell ref="A15:A21"/>
    <mergeCell ref="B15:B16"/>
    <mergeCell ref="B17:B21"/>
    <mergeCell ref="A22:A27"/>
    <mergeCell ref="B22:B24"/>
    <mergeCell ref="B25:B27"/>
    <mergeCell ref="A2:A3"/>
    <mergeCell ref="B2:B3"/>
    <mergeCell ref="C2:H2"/>
    <mergeCell ref="I2:I3"/>
    <mergeCell ref="J2:J3"/>
    <mergeCell ref="A4:A14"/>
    <mergeCell ref="B4:B7"/>
    <mergeCell ref="B9:B10"/>
    <mergeCell ref="B11:B12"/>
    <mergeCell ref="B13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topLeftCell="C31" workbookViewId="0">
      <selection activeCell="I21" sqref="I21"/>
    </sheetView>
  </sheetViews>
  <sheetFormatPr baseColWidth="10" defaultColWidth="10.7109375" defaultRowHeight="15" x14ac:dyDescent="0.25"/>
  <cols>
    <col min="1" max="1" width="16.42578125" customWidth="1"/>
    <col min="2" max="2" width="66" customWidth="1"/>
    <col min="3" max="3" width="55.140625" customWidth="1"/>
    <col min="8" max="8" width="63" customWidth="1"/>
    <col min="9" max="10" width="13.28515625" customWidth="1"/>
  </cols>
  <sheetData>
    <row r="1" spans="1:10" ht="30.75" customHeight="1" thickBot="1" x14ac:dyDescent="0.3">
      <c r="B1" s="95" t="s">
        <v>0</v>
      </c>
      <c r="C1" s="96" t="s">
        <v>162</v>
      </c>
    </row>
    <row r="2" spans="1:10" ht="49.5" customHeight="1" thickBot="1" x14ac:dyDescent="0.3">
      <c r="A2" s="268" t="s">
        <v>2</v>
      </c>
      <c r="B2" s="269" t="s">
        <v>3</v>
      </c>
      <c r="C2" s="269" t="s">
        <v>4</v>
      </c>
      <c r="D2" s="269"/>
      <c r="E2" s="269"/>
      <c r="F2" s="269"/>
      <c r="G2" s="269"/>
      <c r="H2" s="269" t="s">
        <v>129</v>
      </c>
      <c r="I2" s="263" t="s">
        <v>163</v>
      </c>
      <c r="J2" s="263" t="s">
        <v>205</v>
      </c>
    </row>
    <row r="3" spans="1:10" ht="49.5" customHeight="1" x14ac:dyDescent="0.25">
      <c r="A3" s="268"/>
      <c r="B3" s="269"/>
      <c r="C3" s="171"/>
      <c r="D3" s="172" t="s">
        <v>207</v>
      </c>
      <c r="E3" s="172" t="s">
        <v>202</v>
      </c>
      <c r="F3" s="172" t="s">
        <v>203</v>
      </c>
      <c r="G3" s="172" t="s">
        <v>8</v>
      </c>
      <c r="H3" s="269"/>
      <c r="I3" s="263"/>
      <c r="J3" s="263"/>
    </row>
    <row r="4" spans="1:10" ht="15" customHeight="1" x14ac:dyDescent="0.25">
      <c r="A4" s="264" t="s">
        <v>9</v>
      </c>
      <c r="B4" s="265" t="s">
        <v>10</v>
      </c>
      <c r="C4" s="173" t="s">
        <v>11</v>
      </c>
      <c r="D4" s="174"/>
      <c r="E4" s="174"/>
      <c r="F4" s="174"/>
      <c r="G4" s="175">
        <v>40</v>
      </c>
      <c r="H4" s="176" t="s">
        <v>164</v>
      </c>
      <c r="I4" s="177">
        <v>-5</v>
      </c>
      <c r="J4" s="177">
        <f>D4+E4+F4+G4</f>
        <v>40</v>
      </c>
    </row>
    <row r="5" spans="1:10" ht="15.75" x14ac:dyDescent="0.25">
      <c r="A5" s="264"/>
      <c r="B5" s="265"/>
      <c r="C5" s="173" t="s">
        <v>12</v>
      </c>
      <c r="D5" s="174"/>
      <c r="E5" s="174"/>
      <c r="F5" s="174"/>
      <c r="G5" s="175">
        <v>190</v>
      </c>
      <c r="H5" s="176" t="s">
        <v>165</v>
      </c>
      <c r="I5" s="177">
        <v>-5</v>
      </c>
      <c r="J5" s="177">
        <f t="shared" ref="J5:J52" si="0">D5+E5+F5+G5</f>
        <v>190</v>
      </c>
    </row>
    <row r="6" spans="1:10" ht="15.75" x14ac:dyDescent="0.25">
      <c r="A6" s="264"/>
      <c r="B6" s="265"/>
      <c r="C6" s="173" t="s">
        <v>13</v>
      </c>
      <c r="D6" s="174"/>
      <c r="E6" s="174"/>
      <c r="F6" s="174"/>
      <c r="G6" s="175">
        <v>0</v>
      </c>
      <c r="H6" s="176" t="s">
        <v>167</v>
      </c>
      <c r="I6" s="177">
        <v>0</v>
      </c>
      <c r="J6" s="177">
        <f t="shared" si="0"/>
        <v>0</v>
      </c>
    </row>
    <row r="7" spans="1:10" ht="15.75" x14ac:dyDescent="0.25">
      <c r="A7" s="264"/>
      <c r="B7" s="265"/>
      <c r="C7" s="173" t="s">
        <v>14</v>
      </c>
      <c r="D7" s="178"/>
      <c r="E7" s="178"/>
      <c r="F7" s="178"/>
      <c r="G7" s="175">
        <v>0</v>
      </c>
      <c r="H7" s="176"/>
      <c r="I7" s="177" t="s">
        <v>166</v>
      </c>
      <c r="J7" s="177">
        <f t="shared" si="0"/>
        <v>0</v>
      </c>
    </row>
    <row r="8" spans="1:10" ht="15.75" x14ac:dyDescent="0.25">
      <c r="A8" s="264"/>
      <c r="B8" s="180" t="s">
        <v>15</v>
      </c>
      <c r="C8" s="173" t="s">
        <v>16</v>
      </c>
      <c r="D8" s="174"/>
      <c r="E8" s="174"/>
      <c r="F8" s="174"/>
      <c r="G8" s="175">
        <v>53</v>
      </c>
      <c r="H8" s="176" t="s">
        <v>167</v>
      </c>
      <c r="I8" s="177">
        <v>4</v>
      </c>
      <c r="J8" s="177">
        <f t="shared" si="0"/>
        <v>53</v>
      </c>
    </row>
    <row r="9" spans="1:10" ht="15.6" customHeight="1" x14ac:dyDescent="0.25">
      <c r="A9" s="264"/>
      <c r="B9" s="266" t="s">
        <v>17</v>
      </c>
      <c r="C9" s="173" t="s">
        <v>18</v>
      </c>
      <c r="D9" s="215">
        <v>0</v>
      </c>
      <c r="E9" s="201">
        <v>0</v>
      </c>
      <c r="F9" s="206">
        <v>582</v>
      </c>
      <c r="G9" s="175">
        <v>0</v>
      </c>
      <c r="H9" s="176" t="s">
        <v>168</v>
      </c>
      <c r="I9" s="177">
        <v>0</v>
      </c>
      <c r="J9" s="177">
        <f t="shared" si="0"/>
        <v>582</v>
      </c>
    </row>
    <row r="10" spans="1:10" ht="15.75" x14ac:dyDescent="0.25">
      <c r="A10" s="264"/>
      <c r="B10" s="266"/>
      <c r="C10" s="173" t="s">
        <v>19</v>
      </c>
      <c r="D10" s="215">
        <v>0</v>
      </c>
      <c r="E10" s="201">
        <v>0</v>
      </c>
      <c r="F10" s="206">
        <v>6</v>
      </c>
      <c r="G10" s="175">
        <v>0</v>
      </c>
      <c r="H10" s="176" t="s">
        <v>168</v>
      </c>
      <c r="I10" s="177">
        <v>0</v>
      </c>
      <c r="J10" s="177">
        <f t="shared" si="0"/>
        <v>6</v>
      </c>
    </row>
    <row r="11" spans="1:10" ht="15" customHeight="1" x14ac:dyDescent="0.25">
      <c r="A11" s="264"/>
      <c r="B11" s="267" t="s">
        <v>20</v>
      </c>
      <c r="C11" s="173" t="s">
        <v>21</v>
      </c>
      <c r="D11" s="215">
        <v>0</v>
      </c>
      <c r="E11" s="201">
        <v>1</v>
      </c>
      <c r="F11" s="206"/>
      <c r="G11" s="175">
        <v>0</v>
      </c>
      <c r="H11" s="176" t="s">
        <v>169</v>
      </c>
      <c r="I11" s="177" t="s">
        <v>170</v>
      </c>
      <c r="J11" s="177">
        <f t="shared" si="0"/>
        <v>1</v>
      </c>
    </row>
    <row r="12" spans="1:10" ht="15.75" x14ac:dyDescent="0.25">
      <c r="A12" s="264"/>
      <c r="B12" s="267"/>
      <c r="C12" s="173" t="s">
        <v>22</v>
      </c>
      <c r="D12" s="215">
        <v>0</v>
      </c>
      <c r="E12" s="201">
        <v>0</v>
      </c>
      <c r="F12" s="206"/>
      <c r="G12" s="175">
        <v>0</v>
      </c>
      <c r="H12" s="176" t="s">
        <v>171</v>
      </c>
      <c r="I12" s="177">
        <v>0</v>
      </c>
      <c r="J12" s="177">
        <f t="shared" si="0"/>
        <v>0</v>
      </c>
    </row>
    <row r="13" spans="1:10" ht="15" customHeight="1" x14ac:dyDescent="0.25">
      <c r="A13" s="264"/>
      <c r="B13" s="267" t="s">
        <v>23</v>
      </c>
      <c r="C13" s="173" t="s">
        <v>24</v>
      </c>
      <c r="D13" s="215">
        <v>0</v>
      </c>
      <c r="E13" s="201">
        <v>0</v>
      </c>
      <c r="F13" s="206"/>
      <c r="G13" s="175">
        <v>1</v>
      </c>
      <c r="H13" s="176"/>
      <c r="I13" s="177">
        <v>0</v>
      </c>
      <c r="J13" s="177">
        <f t="shared" si="0"/>
        <v>1</v>
      </c>
    </row>
    <row r="14" spans="1:10" ht="15.75" x14ac:dyDescent="0.25">
      <c r="A14" s="264"/>
      <c r="B14" s="267"/>
      <c r="C14" s="173" t="s">
        <v>25</v>
      </c>
      <c r="D14" s="215">
        <v>0</v>
      </c>
      <c r="E14" s="201">
        <v>0</v>
      </c>
      <c r="F14" s="206">
        <v>2</v>
      </c>
      <c r="G14" s="175">
        <v>0</v>
      </c>
      <c r="H14" s="176"/>
      <c r="I14" s="177">
        <v>0</v>
      </c>
      <c r="J14" s="177">
        <f t="shared" si="0"/>
        <v>2</v>
      </c>
    </row>
    <row r="15" spans="1:10" ht="15.75" customHeight="1" x14ac:dyDescent="0.25">
      <c r="A15" s="264" t="s">
        <v>26</v>
      </c>
      <c r="B15" s="267" t="s">
        <v>27</v>
      </c>
      <c r="C15" s="173" t="s">
        <v>28</v>
      </c>
      <c r="D15" s="214"/>
      <c r="E15" s="200"/>
      <c r="F15" s="207"/>
      <c r="G15" s="175">
        <v>9</v>
      </c>
      <c r="H15" s="176" t="s">
        <v>172</v>
      </c>
      <c r="I15" s="177" t="s">
        <v>170</v>
      </c>
      <c r="J15" s="177">
        <f t="shared" si="0"/>
        <v>9</v>
      </c>
    </row>
    <row r="16" spans="1:10" ht="15.75" x14ac:dyDescent="0.25">
      <c r="A16" s="264"/>
      <c r="B16" s="267"/>
      <c r="C16" s="173" t="s">
        <v>29</v>
      </c>
      <c r="D16" s="214"/>
      <c r="E16" s="200"/>
      <c r="F16" s="207"/>
      <c r="G16" s="175">
        <v>3</v>
      </c>
      <c r="H16" s="176" t="s">
        <v>172</v>
      </c>
      <c r="I16" s="177" t="s">
        <v>173</v>
      </c>
      <c r="J16" s="177">
        <f t="shared" si="0"/>
        <v>3</v>
      </c>
    </row>
    <row r="17" spans="1:10" ht="26.85" customHeight="1" x14ac:dyDescent="0.25">
      <c r="A17" s="264"/>
      <c r="B17" s="270" t="s">
        <v>30</v>
      </c>
      <c r="C17" s="173" t="s">
        <v>31</v>
      </c>
      <c r="D17" s="215" t="s">
        <v>37</v>
      </c>
      <c r="E17" s="201" t="s">
        <v>32</v>
      </c>
      <c r="F17" s="206" t="s">
        <v>32</v>
      </c>
      <c r="G17" s="175" t="s">
        <v>32</v>
      </c>
      <c r="H17" s="176" t="s">
        <v>174</v>
      </c>
      <c r="I17" s="177" t="s">
        <v>170</v>
      </c>
      <c r="J17" s="177" t="s">
        <v>32</v>
      </c>
    </row>
    <row r="18" spans="1:10" ht="15.75" x14ac:dyDescent="0.25">
      <c r="A18" s="264"/>
      <c r="B18" s="270"/>
      <c r="C18" s="173" t="s">
        <v>34</v>
      </c>
      <c r="D18" s="215">
        <v>2</v>
      </c>
      <c r="E18" s="201">
        <v>1</v>
      </c>
      <c r="F18" s="206">
        <v>2</v>
      </c>
      <c r="G18" s="175">
        <v>4</v>
      </c>
      <c r="H18" s="176" t="s">
        <v>175</v>
      </c>
      <c r="I18" s="177" t="s">
        <v>170</v>
      </c>
      <c r="J18" s="177">
        <f t="shared" si="0"/>
        <v>9</v>
      </c>
    </row>
    <row r="19" spans="1:10" ht="45" x14ac:dyDescent="0.25">
      <c r="A19" s="264"/>
      <c r="B19" s="270"/>
      <c r="C19" s="173" t="s">
        <v>35</v>
      </c>
      <c r="D19" s="215">
        <v>0</v>
      </c>
      <c r="E19" s="201">
        <v>0</v>
      </c>
      <c r="F19" s="206">
        <v>3</v>
      </c>
      <c r="G19" s="175">
        <v>0</v>
      </c>
      <c r="H19" s="176" t="s">
        <v>176</v>
      </c>
      <c r="I19" s="177">
        <v>0</v>
      </c>
      <c r="J19" s="177">
        <f t="shared" si="0"/>
        <v>3</v>
      </c>
    </row>
    <row r="20" spans="1:10" ht="30" x14ac:dyDescent="0.25">
      <c r="A20" s="264"/>
      <c r="B20" s="270"/>
      <c r="C20" s="173" t="s">
        <v>36</v>
      </c>
      <c r="D20" s="215" t="s">
        <v>37</v>
      </c>
      <c r="E20" s="201" t="s">
        <v>32</v>
      </c>
      <c r="F20" s="206" t="s">
        <v>37</v>
      </c>
      <c r="G20" s="175" t="s">
        <v>32</v>
      </c>
      <c r="H20" s="176" t="s">
        <v>177</v>
      </c>
      <c r="I20" s="177">
        <v>0</v>
      </c>
      <c r="J20" s="177" t="s">
        <v>32</v>
      </c>
    </row>
    <row r="21" spans="1:10" ht="15.75" x14ac:dyDescent="0.25">
      <c r="A21" s="264"/>
      <c r="B21" s="270"/>
      <c r="C21" s="173" t="s">
        <v>39</v>
      </c>
      <c r="D21" s="214"/>
      <c r="E21" s="200"/>
      <c r="F21" s="207"/>
      <c r="G21" s="175" t="s">
        <v>32</v>
      </c>
      <c r="H21" s="176" t="s">
        <v>178</v>
      </c>
      <c r="I21" s="177" t="s">
        <v>170</v>
      </c>
      <c r="J21" s="177" t="s">
        <v>32</v>
      </c>
    </row>
    <row r="22" spans="1:10" ht="15.75" customHeight="1" x14ac:dyDescent="0.25">
      <c r="A22" s="264" t="s">
        <v>123</v>
      </c>
      <c r="B22" s="270" t="s">
        <v>41</v>
      </c>
      <c r="C22" s="173" t="s">
        <v>42</v>
      </c>
      <c r="D22" s="215" t="s">
        <v>32</v>
      </c>
      <c r="E22" s="201" t="s">
        <v>37</v>
      </c>
      <c r="F22" s="206" t="s">
        <v>32</v>
      </c>
      <c r="G22" s="175" t="s">
        <v>32</v>
      </c>
      <c r="H22" s="176" t="s">
        <v>179</v>
      </c>
      <c r="I22" s="177" t="s">
        <v>170</v>
      </c>
      <c r="J22" s="177" t="s">
        <v>32</v>
      </c>
    </row>
    <row r="23" spans="1:10" ht="15.75" x14ac:dyDescent="0.25">
      <c r="A23" s="264"/>
      <c r="B23" s="270"/>
      <c r="C23" s="173" t="s">
        <v>43</v>
      </c>
      <c r="D23" s="215" t="s">
        <v>37</v>
      </c>
      <c r="E23" s="201" t="s">
        <v>37</v>
      </c>
      <c r="F23" s="206" t="s">
        <v>37</v>
      </c>
      <c r="G23" s="175" t="s">
        <v>32</v>
      </c>
      <c r="H23" s="176" t="s">
        <v>180</v>
      </c>
      <c r="I23" s="177" t="s">
        <v>170</v>
      </c>
      <c r="J23" s="177" t="s">
        <v>32</v>
      </c>
    </row>
    <row r="24" spans="1:10" ht="15.75" x14ac:dyDescent="0.25">
      <c r="A24" s="264"/>
      <c r="B24" s="270"/>
      <c r="C24" s="173" t="s">
        <v>44</v>
      </c>
      <c r="D24" s="216" t="s">
        <v>37</v>
      </c>
      <c r="E24" s="202" t="s">
        <v>37</v>
      </c>
      <c r="F24" s="208" t="s">
        <v>37</v>
      </c>
      <c r="G24" s="181" t="s">
        <v>37</v>
      </c>
      <c r="H24" s="176" t="s">
        <v>167</v>
      </c>
      <c r="I24" s="177" t="s">
        <v>170</v>
      </c>
      <c r="J24" s="177" t="s">
        <v>37</v>
      </c>
    </row>
    <row r="25" spans="1:10" ht="15" customHeight="1" x14ac:dyDescent="0.25">
      <c r="A25" s="264"/>
      <c r="B25" s="270" t="s">
        <v>45</v>
      </c>
      <c r="C25" s="173" t="s">
        <v>46</v>
      </c>
      <c r="D25" s="216">
        <v>2</v>
      </c>
      <c r="E25" s="202">
        <v>0</v>
      </c>
      <c r="F25" s="208">
        <v>2</v>
      </c>
      <c r="G25" s="181">
        <v>0</v>
      </c>
      <c r="H25" s="176" t="s">
        <v>181</v>
      </c>
      <c r="I25" s="177" t="s">
        <v>170</v>
      </c>
      <c r="J25" s="177">
        <f t="shared" si="0"/>
        <v>4</v>
      </c>
    </row>
    <row r="26" spans="1:10" ht="15.75" x14ac:dyDescent="0.25">
      <c r="A26" s="264"/>
      <c r="B26" s="270"/>
      <c r="C26" s="173" t="s">
        <v>47</v>
      </c>
      <c r="D26" s="216">
        <v>77</v>
      </c>
      <c r="E26" s="202">
        <v>0</v>
      </c>
      <c r="F26" s="208"/>
      <c r="G26" s="181">
        <v>0</v>
      </c>
      <c r="H26" s="176" t="s">
        <v>181</v>
      </c>
      <c r="I26" s="177" t="s">
        <v>170</v>
      </c>
      <c r="J26" s="177">
        <f t="shared" si="0"/>
        <v>77</v>
      </c>
    </row>
    <row r="27" spans="1:10" ht="15.75" x14ac:dyDescent="0.25">
      <c r="A27" s="264"/>
      <c r="B27" s="270"/>
      <c r="C27" s="173" t="s">
        <v>48</v>
      </c>
      <c r="D27" s="216">
        <v>0</v>
      </c>
      <c r="E27" s="202">
        <v>0</v>
      </c>
      <c r="F27" s="208"/>
      <c r="G27" s="179">
        <v>0</v>
      </c>
      <c r="H27" s="176"/>
      <c r="I27" s="177"/>
      <c r="J27" s="177">
        <f t="shared" si="0"/>
        <v>0</v>
      </c>
    </row>
    <row r="28" spans="1:10" ht="15.75" customHeight="1" x14ac:dyDescent="0.25">
      <c r="A28" s="264" t="s">
        <v>49</v>
      </c>
      <c r="B28" s="272" t="s">
        <v>50</v>
      </c>
      <c r="C28" s="173" t="s">
        <v>51</v>
      </c>
      <c r="D28" s="217">
        <v>0</v>
      </c>
      <c r="E28" s="203">
        <v>1</v>
      </c>
      <c r="F28" s="209">
        <v>1</v>
      </c>
      <c r="G28" s="182">
        <v>1</v>
      </c>
      <c r="H28" s="176" t="s">
        <v>182</v>
      </c>
      <c r="I28" s="177">
        <v>0</v>
      </c>
      <c r="J28" s="177">
        <f t="shared" si="0"/>
        <v>3</v>
      </c>
    </row>
    <row r="29" spans="1:10" ht="15.75" x14ac:dyDescent="0.25">
      <c r="A29" s="264"/>
      <c r="B29" s="272"/>
      <c r="C29" s="173" t="s">
        <v>52</v>
      </c>
      <c r="D29" s="214"/>
      <c r="E29" s="200"/>
      <c r="F29" s="207"/>
      <c r="G29" s="175">
        <v>1</v>
      </c>
      <c r="H29" s="176" t="s">
        <v>183</v>
      </c>
      <c r="I29" s="177">
        <v>0</v>
      </c>
      <c r="J29" s="177">
        <f t="shared" si="0"/>
        <v>1</v>
      </c>
    </row>
    <row r="30" spans="1:10" ht="15.75" x14ac:dyDescent="0.25">
      <c r="A30" s="264"/>
      <c r="B30" s="272"/>
      <c r="C30" s="173" t="s">
        <v>53</v>
      </c>
      <c r="D30" s="218"/>
      <c r="E30" s="204"/>
      <c r="F30" s="210"/>
      <c r="G30" s="182">
        <v>1</v>
      </c>
      <c r="H30" s="176" t="s">
        <v>184</v>
      </c>
      <c r="I30" s="177">
        <v>0</v>
      </c>
      <c r="J30" s="177">
        <f t="shared" si="0"/>
        <v>1</v>
      </c>
    </row>
    <row r="31" spans="1:10" ht="15.75" x14ac:dyDescent="0.25">
      <c r="A31" s="264"/>
      <c r="B31" s="272"/>
      <c r="C31" s="173" t="s">
        <v>54</v>
      </c>
      <c r="D31" s="217">
        <v>0</v>
      </c>
      <c r="E31" s="203">
        <v>0</v>
      </c>
      <c r="F31" s="209"/>
      <c r="G31" s="182">
        <v>0</v>
      </c>
      <c r="H31" s="184" t="s">
        <v>185</v>
      </c>
      <c r="I31" s="177">
        <v>0</v>
      </c>
      <c r="J31" s="177">
        <f t="shared" si="0"/>
        <v>0</v>
      </c>
    </row>
    <row r="32" spans="1:10" ht="15.75" x14ac:dyDescent="0.25">
      <c r="A32" s="264"/>
      <c r="B32" s="272"/>
      <c r="C32" s="173" t="s">
        <v>55</v>
      </c>
      <c r="D32" s="217">
        <v>0</v>
      </c>
      <c r="E32" s="203">
        <v>0</v>
      </c>
      <c r="F32" s="209"/>
      <c r="G32" s="183"/>
      <c r="H32" s="176"/>
      <c r="I32" s="177"/>
      <c r="J32" s="177">
        <f t="shared" si="0"/>
        <v>0</v>
      </c>
    </row>
    <row r="33" spans="1:10" ht="15.75" x14ac:dyDescent="0.25">
      <c r="A33" s="264"/>
      <c r="B33" s="272"/>
      <c r="C33" s="173" t="s">
        <v>56</v>
      </c>
      <c r="D33" s="217">
        <v>0</v>
      </c>
      <c r="E33" s="203">
        <v>1</v>
      </c>
      <c r="F33" s="209">
        <v>1</v>
      </c>
      <c r="G33" s="183"/>
      <c r="H33" s="176"/>
      <c r="I33" s="177"/>
      <c r="J33" s="177">
        <f t="shared" si="0"/>
        <v>2</v>
      </c>
    </row>
    <row r="34" spans="1:10" ht="15.75" x14ac:dyDescent="0.25">
      <c r="A34" s="264"/>
      <c r="B34" s="272"/>
      <c r="C34" s="173" t="s">
        <v>57</v>
      </c>
      <c r="D34" s="217"/>
      <c r="E34" s="203">
        <v>4</v>
      </c>
      <c r="F34" s="209">
        <v>3</v>
      </c>
      <c r="G34" s="183">
        <v>10</v>
      </c>
      <c r="H34" s="176"/>
      <c r="I34" s="177"/>
      <c r="J34" s="177">
        <f t="shared" si="0"/>
        <v>17</v>
      </c>
    </row>
    <row r="35" spans="1:10" ht="15.75" x14ac:dyDescent="0.25">
      <c r="A35" s="264"/>
      <c r="B35" s="272"/>
      <c r="C35" s="173" t="s">
        <v>58</v>
      </c>
      <c r="D35" s="217">
        <v>0</v>
      </c>
      <c r="E35" s="203">
        <v>0</v>
      </c>
      <c r="F35" s="209">
        <v>0</v>
      </c>
      <c r="G35" s="182">
        <v>0</v>
      </c>
      <c r="H35" s="176" t="s">
        <v>186</v>
      </c>
      <c r="I35" s="177">
        <v>0</v>
      </c>
      <c r="J35" s="177">
        <f t="shared" si="0"/>
        <v>0</v>
      </c>
    </row>
    <row r="36" spans="1:10" ht="15.75" x14ac:dyDescent="0.25">
      <c r="A36" s="264"/>
      <c r="B36" s="272"/>
      <c r="C36" s="173" t="s">
        <v>59</v>
      </c>
      <c r="D36" s="217">
        <v>0</v>
      </c>
      <c r="E36" s="203">
        <v>0</v>
      </c>
      <c r="F36" s="209">
        <v>0</v>
      </c>
      <c r="G36" s="183"/>
      <c r="H36" s="185"/>
      <c r="I36" s="177"/>
      <c r="J36" s="177">
        <f t="shared" si="0"/>
        <v>0</v>
      </c>
    </row>
    <row r="37" spans="1:10" ht="15.75" customHeight="1" x14ac:dyDescent="0.25">
      <c r="A37" s="264" t="s">
        <v>60</v>
      </c>
      <c r="B37" s="272" t="s">
        <v>61</v>
      </c>
      <c r="C37" s="176" t="s">
        <v>62</v>
      </c>
      <c r="D37" s="214"/>
      <c r="E37" s="200"/>
      <c r="F37" s="207"/>
      <c r="G37" s="175">
        <v>1</v>
      </c>
      <c r="H37" s="176" t="s">
        <v>187</v>
      </c>
      <c r="I37" s="177">
        <v>1</v>
      </c>
      <c r="J37" s="177">
        <f t="shared" si="0"/>
        <v>1</v>
      </c>
    </row>
    <row r="38" spans="1:10" ht="15.75" x14ac:dyDescent="0.25">
      <c r="A38" s="264"/>
      <c r="B38" s="272"/>
      <c r="C38" s="176" t="s">
        <v>188</v>
      </c>
      <c r="D38" s="217">
        <v>0</v>
      </c>
      <c r="E38" s="203">
        <v>0</v>
      </c>
      <c r="F38" s="209"/>
      <c r="G38" s="174"/>
      <c r="H38" s="176"/>
      <c r="I38" s="177"/>
      <c r="J38" s="177">
        <f t="shared" si="0"/>
        <v>0</v>
      </c>
    </row>
    <row r="39" spans="1:10" ht="15.75" x14ac:dyDescent="0.25">
      <c r="A39" s="264"/>
      <c r="B39" s="272"/>
      <c r="C39" s="176" t="s">
        <v>64</v>
      </c>
      <c r="D39" s="215">
        <v>6</v>
      </c>
      <c r="E39" s="201">
        <v>0</v>
      </c>
      <c r="F39" s="206"/>
      <c r="G39" s="186">
        <v>2</v>
      </c>
      <c r="H39" s="176" t="s">
        <v>189</v>
      </c>
      <c r="I39" s="177">
        <v>0</v>
      </c>
      <c r="J39" s="177">
        <f t="shared" si="0"/>
        <v>8</v>
      </c>
    </row>
    <row r="40" spans="1:10" ht="15.75" x14ac:dyDescent="0.25">
      <c r="A40" s="264"/>
      <c r="B40" s="272"/>
      <c r="C40" s="176" t="s">
        <v>65</v>
      </c>
      <c r="D40" s="215">
        <v>4</v>
      </c>
      <c r="E40" s="201">
        <v>0</v>
      </c>
      <c r="F40" s="206"/>
      <c r="G40" s="175">
        <v>26</v>
      </c>
      <c r="H40" s="176" t="s">
        <v>190</v>
      </c>
      <c r="I40" s="177">
        <v>31</v>
      </c>
      <c r="J40" s="177">
        <f t="shared" si="0"/>
        <v>30</v>
      </c>
    </row>
    <row r="41" spans="1:10" ht="15.75" x14ac:dyDescent="0.25">
      <c r="A41" s="264"/>
      <c r="B41" s="272"/>
      <c r="C41" s="176" t="s">
        <v>66</v>
      </c>
      <c r="D41" s="215">
        <v>0</v>
      </c>
      <c r="E41" s="201">
        <v>0</v>
      </c>
      <c r="F41" s="206"/>
      <c r="G41" s="175">
        <v>1</v>
      </c>
      <c r="H41" s="176" t="s">
        <v>191</v>
      </c>
      <c r="I41" s="177">
        <v>1</v>
      </c>
      <c r="J41" s="177">
        <f t="shared" si="0"/>
        <v>1</v>
      </c>
    </row>
    <row r="42" spans="1:10" ht="15.75" customHeight="1" thickBot="1" x14ac:dyDescent="0.3">
      <c r="A42" s="273" t="s">
        <v>67</v>
      </c>
      <c r="B42" s="267" t="s">
        <v>68</v>
      </c>
      <c r="C42" s="173" t="s">
        <v>69</v>
      </c>
      <c r="D42" s="215">
        <v>0</v>
      </c>
      <c r="E42" s="201">
        <v>0</v>
      </c>
      <c r="F42" s="206"/>
      <c r="G42" s="174"/>
      <c r="H42" s="184"/>
      <c r="I42" s="177"/>
      <c r="J42" s="177">
        <f t="shared" si="0"/>
        <v>0</v>
      </c>
    </row>
    <row r="43" spans="1:10" ht="15.75" customHeight="1" thickBot="1" x14ac:dyDescent="0.3">
      <c r="A43" s="273"/>
      <c r="B43" s="267"/>
      <c r="C43" s="173" t="s">
        <v>70</v>
      </c>
      <c r="D43" s="215">
        <v>0</v>
      </c>
      <c r="E43" s="201">
        <v>0</v>
      </c>
      <c r="F43" s="206"/>
      <c r="G43" s="174"/>
      <c r="H43" s="184"/>
      <c r="I43" s="177"/>
      <c r="J43" s="177">
        <f t="shared" si="0"/>
        <v>0</v>
      </c>
    </row>
    <row r="44" spans="1:10" ht="16.5" thickBot="1" x14ac:dyDescent="0.3">
      <c r="A44" s="273"/>
      <c r="B44" s="267"/>
      <c r="C44" s="173" t="s">
        <v>71</v>
      </c>
      <c r="D44" s="215">
        <v>2</v>
      </c>
      <c r="E44" s="201">
        <v>0</v>
      </c>
      <c r="F44" s="206"/>
      <c r="G44" s="174"/>
      <c r="H44" s="184"/>
      <c r="I44" s="177"/>
      <c r="J44" s="177">
        <f t="shared" si="0"/>
        <v>2</v>
      </c>
    </row>
    <row r="45" spans="1:10" ht="30.75" thickBot="1" x14ac:dyDescent="0.3">
      <c r="A45" s="273"/>
      <c r="B45" s="73" t="s">
        <v>72</v>
      </c>
      <c r="C45" s="74" t="s">
        <v>73</v>
      </c>
      <c r="D45" s="219"/>
      <c r="E45" s="205"/>
      <c r="F45" s="205"/>
      <c r="G45" s="187">
        <v>1</v>
      </c>
      <c r="H45" s="188" t="s">
        <v>192</v>
      </c>
      <c r="I45" s="189">
        <v>0</v>
      </c>
      <c r="J45" s="189">
        <f t="shared" si="0"/>
        <v>1</v>
      </c>
    </row>
    <row r="46" spans="1:10" ht="16.5" thickBot="1" x14ac:dyDescent="0.3">
      <c r="A46" s="262"/>
      <c r="B46" s="271" t="s">
        <v>74</v>
      </c>
      <c r="C46" s="173" t="s">
        <v>75</v>
      </c>
      <c r="D46" s="220">
        <v>2100</v>
      </c>
      <c r="E46" s="213">
        <v>847.99</v>
      </c>
      <c r="F46" s="107">
        <v>1204</v>
      </c>
      <c r="G46" s="107">
        <v>20688.64</v>
      </c>
      <c r="H46" s="65"/>
      <c r="I46" s="190">
        <f>G46-17567.84</f>
        <v>3120.7999999999993</v>
      </c>
      <c r="J46" s="190">
        <f>D46+E46+F46+G46</f>
        <v>24840.629999999997</v>
      </c>
    </row>
    <row r="47" spans="1:10" ht="16.5" thickBot="1" x14ac:dyDescent="0.3">
      <c r="A47" s="262"/>
      <c r="B47" s="271"/>
      <c r="C47" s="173" t="s">
        <v>76</v>
      </c>
      <c r="D47" s="220">
        <v>630</v>
      </c>
      <c r="E47" s="213">
        <v>0</v>
      </c>
      <c r="F47" s="107"/>
      <c r="G47" s="107">
        <v>16022.56</v>
      </c>
      <c r="H47" s="65"/>
      <c r="I47" s="191">
        <v>4568.05</v>
      </c>
      <c r="J47" s="191">
        <f t="shared" si="0"/>
        <v>16652.559999999998</v>
      </c>
    </row>
    <row r="48" spans="1:10" ht="16.5" thickBot="1" x14ac:dyDescent="0.3">
      <c r="A48" s="262"/>
      <c r="B48" s="271"/>
      <c r="C48" s="173" t="s">
        <v>77</v>
      </c>
      <c r="D48" s="221">
        <v>0</v>
      </c>
      <c r="E48" s="211">
        <v>0</v>
      </c>
      <c r="F48" s="192"/>
      <c r="G48" s="192">
        <v>3000</v>
      </c>
      <c r="H48" s="184" t="s">
        <v>193</v>
      </c>
      <c r="I48" s="193">
        <v>-500</v>
      </c>
      <c r="J48" s="193">
        <f t="shared" si="0"/>
        <v>3000</v>
      </c>
    </row>
    <row r="49" spans="1:10" ht="16.5" thickBot="1" x14ac:dyDescent="0.3">
      <c r="A49" s="262"/>
      <c r="B49" s="271"/>
      <c r="C49" s="173" t="s">
        <v>78</v>
      </c>
      <c r="D49" s="221">
        <v>0</v>
      </c>
      <c r="E49" s="211">
        <v>0</v>
      </c>
      <c r="F49" s="192"/>
      <c r="G49" s="192">
        <v>0</v>
      </c>
      <c r="H49" s="184" t="s">
        <v>167</v>
      </c>
      <c r="I49" s="193">
        <v>0</v>
      </c>
      <c r="J49" s="193">
        <f t="shared" si="0"/>
        <v>0</v>
      </c>
    </row>
    <row r="50" spans="1:10" ht="16.5" thickBot="1" x14ac:dyDescent="0.3">
      <c r="A50" s="262"/>
      <c r="B50" s="271"/>
      <c r="C50" s="173" t="s">
        <v>79</v>
      </c>
      <c r="D50" s="221">
        <v>0</v>
      </c>
      <c r="E50" s="211">
        <v>0</v>
      </c>
      <c r="F50" s="192"/>
      <c r="G50" s="192">
        <v>1350</v>
      </c>
      <c r="H50" s="184" t="s">
        <v>194</v>
      </c>
      <c r="I50" s="193">
        <v>125</v>
      </c>
      <c r="J50" s="193">
        <f t="shared" si="0"/>
        <v>1350</v>
      </c>
    </row>
    <row r="51" spans="1:10" ht="16.5" thickBot="1" x14ac:dyDescent="0.3">
      <c r="A51" s="262"/>
      <c r="B51" s="271"/>
      <c r="C51" s="173" t="s">
        <v>80</v>
      </c>
      <c r="D51" s="221">
        <v>1450</v>
      </c>
      <c r="E51" s="211">
        <v>800</v>
      </c>
      <c r="F51" s="192">
        <v>1000</v>
      </c>
      <c r="G51" s="192">
        <v>0</v>
      </c>
      <c r="H51" s="184" t="s">
        <v>167</v>
      </c>
      <c r="I51" s="193">
        <v>0</v>
      </c>
      <c r="J51" s="193">
        <f t="shared" si="0"/>
        <v>3250</v>
      </c>
    </row>
    <row r="52" spans="1:10" ht="16.5" thickBot="1" x14ac:dyDescent="0.3">
      <c r="A52" s="262"/>
      <c r="B52" s="271"/>
      <c r="C52" s="74" t="s">
        <v>81</v>
      </c>
      <c r="D52" s="222">
        <v>0</v>
      </c>
      <c r="E52" s="212">
        <v>0</v>
      </c>
      <c r="F52" s="109"/>
      <c r="G52" s="109">
        <v>0</v>
      </c>
      <c r="H52" s="188" t="s">
        <v>195</v>
      </c>
      <c r="I52" s="194">
        <v>-500</v>
      </c>
      <c r="J52" s="194">
        <f t="shared" si="0"/>
        <v>0</v>
      </c>
    </row>
  </sheetData>
  <mergeCells count="25">
    <mergeCell ref="A46:A52"/>
    <mergeCell ref="B46:B52"/>
    <mergeCell ref="A28:A36"/>
    <mergeCell ref="B28:B36"/>
    <mergeCell ref="A37:A41"/>
    <mergeCell ref="B37:B41"/>
    <mergeCell ref="A42:A45"/>
    <mergeCell ref="B42:B44"/>
    <mergeCell ref="A15:A21"/>
    <mergeCell ref="B15:B16"/>
    <mergeCell ref="B17:B21"/>
    <mergeCell ref="A22:A27"/>
    <mergeCell ref="B22:B24"/>
    <mergeCell ref="B25:B27"/>
    <mergeCell ref="J2:J3"/>
    <mergeCell ref="A4:A14"/>
    <mergeCell ref="B4:B7"/>
    <mergeCell ref="B9:B10"/>
    <mergeCell ref="B11:B12"/>
    <mergeCell ref="B13:B14"/>
    <mergeCell ref="A2:A3"/>
    <mergeCell ref="B2:B3"/>
    <mergeCell ref="C2:G2"/>
    <mergeCell ref="H2:H3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"/>
  <sheetViews>
    <sheetView topLeftCell="C1" workbookViewId="0">
      <selection activeCell="H5" sqref="H5"/>
    </sheetView>
  </sheetViews>
  <sheetFormatPr baseColWidth="10" defaultRowHeight="15" x14ac:dyDescent="0.25"/>
  <cols>
    <col min="1" max="1" width="16.42578125" bestFit="1" customWidth="1"/>
    <col min="2" max="2" width="66" bestFit="1" customWidth="1"/>
    <col min="3" max="3" width="55.140625" customWidth="1"/>
    <col min="4" max="4" width="10.7109375" bestFit="1" customWidth="1"/>
    <col min="5" max="7" width="10.7109375" customWidth="1"/>
    <col min="8" max="8" width="39.28515625" customWidth="1"/>
    <col min="9" max="9" width="11.42578125" customWidth="1"/>
  </cols>
  <sheetData>
    <row r="1" spans="1:9" ht="30.75" customHeight="1" thickBot="1" x14ac:dyDescent="0.35">
      <c r="B1" s="1" t="s">
        <v>0</v>
      </c>
      <c r="C1" s="2" t="s">
        <v>101</v>
      </c>
    </row>
    <row r="2" spans="1:9" ht="49.5" customHeight="1" x14ac:dyDescent="0.25">
      <c r="A2" s="230" t="s">
        <v>2</v>
      </c>
      <c r="B2" s="232" t="s">
        <v>3</v>
      </c>
      <c r="C2" s="258" t="s">
        <v>4</v>
      </c>
      <c r="D2" s="259"/>
      <c r="E2" s="259"/>
      <c r="F2" s="259"/>
      <c r="G2" s="260"/>
      <c r="H2" s="232" t="s">
        <v>204</v>
      </c>
      <c r="I2" s="250"/>
    </row>
    <row r="3" spans="1:9" ht="49.5" customHeight="1" x14ac:dyDescent="0.25">
      <c r="A3" s="248"/>
      <c r="B3" s="249"/>
      <c r="C3" s="39"/>
      <c r="D3" s="4" t="s">
        <v>102</v>
      </c>
      <c r="E3" s="40" t="s">
        <v>103</v>
      </c>
      <c r="F3" s="4" t="s">
        <v>104</v>
      </c>
      <c r="G3" s="4" t="s">
        <v>8</v>
      </c>
      <c r="H3" s="249"/>
      <c r="I3" s="251"/>
    </row>
    <row r="4" spans="1:9" ht="15" customHeight="1" x14ac:dyDescent="0.25">
      <c r="A4" s="235" t="s">
        <v>9</v>
      </c>
      <c r="B4" s="256" t="s">
        <v>10</v>
      </c>
      <c r="C4" s="71" t="s">
        <v>11</v>
      </c>
      <c r="D4" s="6"/>
      <c r="E4" s="41"/>
      <c r="F4" s="6"/>
      <c r="G4" s="13">
        <v>26</v>
      </c>
      <c r="H4" s="8">
        <f>D4+E4+G4</f>
        <v>26</v>
      </c>
      <c r="I4" s="9"/>
    </row>
    <row r="5" spans="1:9" ht="15.75" x14ac:dyDescent="0.25">
      <c r="A5" s="235"/>
      <c r="B5" s="256"/>
      <c r="C5" s="71" t="s">
        <v>12</v>
      </c>
      <c r="D5" s="6"/>
      <c r="E5" s="41"/>
      <c r="F5" s="6"/>
      <c r="G5" s="13">
        <v>161</v>
      </c>
      <c r="H5" s="8">
        <f t="shared" ref="H5:H45" si="0">D5+E5+G5</f>
        <v>161</v>
      </c>
      <c r="I5" s="9"/>
    </row>
    <row r="6" spans="1:9" ht="15.75" x14ac:dyDescent="0.25">
      <c r="A6" s="235"/>
      <c r="B6" s="256"/>
      <c r="C6" s="71" t="s">
        <v>13</v>
      </c>
      <c r="D6" s="6"/>
      <c r="E6" s="41"/>
      <c r="F6" s="6"/>
      <c r="G6" s="13">
        <v>0</v>
      </c>
      <c r="H6" s="8">
        <f t="shared" si="0"/>
        <v>0</v>
      </c>
      <c r="I6" s="9"/>
    </row>
    <row r="7" spans="1:9" ht="15.75" x14ac:dyDescent="0.25">
      <c r="A7" s="235"/>
      <c r="B7" s="256"/>
      <c r="C7" s="71" t="s">
        <v>14</v>
      </c>
      <c r="D7" s="10"/>
      <c r="E7" s="43"/>
      <c r="F7" s="10"/>
      <c r="G7" s="15"/>
      <c r="H7" s="8">
        <f t="shared" si="0"/>
        <v>0</v>
      </c>
      <c r="I7" s="9"/>
    </row>
    <row r="8" spans="1:9" ht="15.75" x14ac:dyDescent="0.25">
      <c r="A8" s="235"/>
      <c r="B8" s="12" t="s">
        <v>15</v>
      </c>
      <c r="C8" s="71" t="s">
        <v>16</v>
      </c>
      <c r="D8" s="6"/>
      <c r="E8" s="41"/>
      <c r="F8" s="6"/>
      <c r="G8" s="13">
        <v>41</v>
      </c>
      <c r="H8" s="8">
        <f t="shared" si="0"/>
        <v>41</v>
      </c>
      <c r="I8" s="9"/>
    </row>
    <row r="9" spans="1:9" ht="15.75" x14ac:dyDescent="0.25">
      <c r="A9" s="235"/>
      <c r="B9" s="257" t="s">
        <v>17</v>
      </c>
      <c r="C9" s="71" t="s">
        <v>18</v>
      </c>
      <c r="D9" s="13">
        <v>0</v>
      </c>
      <c r="E9" s="44">
        <v>0</v>
      </c>
      <c r="F9" s="13"/>
      <c r="G9" s="13"/>
      <c r="H9" s="8">
        <f t="shared" si="0"/>
        <v>0</v>
      </c>
      <c r="I9" s="9"/>
    </row>
    <row r="10" spans="1:9" ht="15.75" x14ac:dyDescent="0.25">
      <c r="A10" s="235"/>
      <c r="B10" s="257"/>
      <c r="C10" s="71" t="s">
        <v>19</v>
      </c>
      <c r="D10" s="13">
        <v>0</v>
      </c>
      <c r="E10" s="44">
        <v>0</v>
      </c>
      <c r="F10" s="13"/>
      <c r="G10" s="13"/>
      <c r="H10" s="8">
        <f t="shared" si="0"/>
        <v>0</v>
      </c>
      <c r="I10" s="9"/>
    </row>
    <row r="11" spans="1:9" ht="15.75" x14ac:dyDescent="0.25">
      <c r="A11" s="235"/>
      <c r="B11" s="240" t="s">
        <v>20</v>
      </c>
      <c r="C11" s="71" t="s">
        <v>21</v>
      </c>
      <c r="D11" s="13">
        <v>0</v>
      </c>
      <c r="E11" s="44">
        <v>0</v>
      </c>
      <c r="F11" s="13"/>
      <c r="G11" s="13"/>
      <c r="H11" s="8">
        <f t="shared" si="0"/>
        <v>0</v>
      </c>
      <c r="I11" s="9"/>
    </row>
    <row r="12" spans="1:9" ht="15.75" x14ac:dyDescent="0.25">
      <c r="A12" s="235"/>
      <c r="B12" s="240"/>
      <c r="C12" s="71" t="s">
        <v>22</v>
      </c>
      <c r="D12" s="13">
        <v>0</v>
      </c>
      <c r="E12" s="44">
        <v>0</v>
      </c>
      <c r="F12" s="13"/>
      <c r="G12" s="13"/>
      <c r="H12" s="8">
        <f t="shared" si="0"/>
        <v>0</v>
      </c>
      <c r="I12" s="9"/>
    </row>
    <row r="13" spans="1:9" ht="15.75" x14ac:dyDescent="0.25">
      <c r="A13" s="235"/>
      <c r="B13" s="240" t="s">
        <v>23</v>
      </c>
      <c r="C13" s="71" t="s">
        <v>24</v>
      </c>
      <c r="D13" s="13">
        <v>1</v>
      </c>
      <c r="E13" s="44">
        <v>0</v>
      </c>
      <c r="F13" s="13"/>
      <c r="G13" s="13"/>
      <c r="H13" s="8">
        <f t="shared" si="0"/>
        <v>1</v>
      </c>
      <c r="I13" s="9"/>
    </row>
    <row r="14" spans="1:9" ht="15.75" x14ac:dyDescent="0.25">
      <c r="A14" s="235"/>
      <c r="B14" s="240"/>
      <c r="C14" s="71" t="s">
        <v>25</v>
      </c>
      <c r="D14" s="13">
        <v>1</v>
      </c>
      <c r="E14" s="44">
        <v>0</v>
      </c>
      <c r="F14" s="13"/>
      <c r="G14" s="13"/>
      <c r="H14" s="8">
        <f t="shared" si="0"/>
        <v>1</v>
      </c>
      <c r="I14" s="9"/>
    </row>
    <row r="15" spans="1:9" ht="15.75" customHeight="1" x14ac:dyDescent="0.25">
      <c r="A15" s="235" t="s">
        <v>26</v>
      </c>
      <c r="B15" s="240" t="s">
        <v>27</v>
      </c>
      <c r="C15" s="72" t="s">
        <v>28</v>
      </c>
      <c r="D15" s="6"/>
      <c r="E15" s="41"/>
      <c r="F15" s="6"/>
      <c r="G15" s="13">
        <v>6</v>
      </c>
      <c r="H15" s="8">
        <f t="shared" si="0"/>
        <v>6</v>
      </c>
      <c r="I15" s="9"/>
    </row>
    <row r="16" spans="1:9" ht="15.75" x14ac:dyDescent="0.25">
      <c r="A16" s="235"/>
      <c r="B16" s="240"/>
      <c r="C16" s="72" t="s">
        <v>29</v>
      </c>
      <c r="D16" s="6"/>
      <c r="E16" s="41"/>
      <c r="F16" s="6"/>
      <c r="G16" s="13">
        <v>5</v>
      </c>
      <c r="H16" s="8">
        <f t="shared" si="0"/>
        <v>5</v>
      </c>
      <c r="I16" s="9"/>
    </row>
    <row r="17" spans="1:9" ht="30" x14ac:dyDescent="0.25">
      <c r="A17" s="235"/>
      <c r="B17" s="254" t="s">
        <v>30</v>
      </c>
      <c r="C17" s="72" t="s">
        <v>31</v>
      </c>
      <c r="D17" s="13" t="s">
        <v>105</v>
      </c>
      <c r="E17" s="44" t="s">
        <v>105</v>
      </c>
      <c r="F17" s="13"/>
      <c r="G17" s="13" t="s">
        <v>105</v>
      </c>
      <c r="H17" s="8" t="s">
        <v>32</v>
      </c>
      <c r="I17" s="14"/>
    </row>
    <row r="18" spans="1:9" ht="15.75" x14ac:dyDescent="0.25">
      <c r="A18" s="235"/>
      <c r="B18" s="254"/>
      <c r="C18" s="72" t="s">
        <v>34</v>
      </c>
      <c r="D18" s="13">
        <v>3</v>
      </c>
      <c r="E18" s="44"/>
      <c r="F18" s="13"/>
      <c r="G18" s="13">
        <v>4</v>
      </c>
      <c r="H18" s="8">
        <v>7</v>
      </c>
      <c r="I18" s="9"/>
    </row>
    <row r="19" spans="1:9" ht="45" x14ac:dyDescent="0.25">
      <c r="A19" s="235"/>
      <c r="B19" s="254"/>
      <c r="C19" s="72" t="s">
        <v>35</v>
      </c>
      <c r="D19" s="13">
        <v>1</v>
      </c>
      <c r="E19" s="44">
        <v>0</v>
      </c>
      <c r="F19" s="13"/>
      <c r="G19" s="13">
        <v>2</v>
      </c>
      <c r="H19" s="8">
        <f t="shared" si="0"/>
        <v>3</v>
      </c>
      <c r="I19" s="9"/>
    </row>
    <row r="20" spans="1:9" ht="30" x14ac:dyDescent="0.25">
      <c r="A20" s="235"/>
      <c r="B20" s="254"/>
      <c r="C20" s="72" t="s">
        <v>36</v>
      </c>
      <c r="D20" s="13" t="s">
        <v>106</v>
      </c>
      <c r="E20" s="44" t="s">
        <v>106</v>
      </c>
      <c r="F20" s="13"/>
      <c r="G20" s="13" t="s">
        <v>105</v>
      </c>
      <c r="H20" s="8" t="s">
        <v>32</v>
      </c>
      <c r="I20" s="14"/>
    </row>
    <row r="21" spans="1:9" ht="15.75" x14ac:dyDescent="0.25">
      <c r="A21" s="235"/>
      <c r="B21" s="254"/>
      <c r="C21" s="72" t="s">
        <v>39</v>
      </c>
      <c r="D21" s="6"/>
      <c r="E21" s="41"/>
      <c r="F21" s="6"/>
      <c r="G21" s="13" t="s">
        <v>105</v>
      </c>
      <c r="H21" s="8" t="s">
        <v>32</v>
      </c>
      <c r="I21" s="14"/>
    </row>
    <row r="22" spans="1:9" ht="15.75" customHeight="1" x14ac:dyDescent="0.25">
      <c r="A22" s="235" t="s">
        <v>40</v>
      </c>
      <c r="B22" s="261" t="s">
        <v>41</v>
      </c>
      <c r="C22" s="72" t="s">
        <v>42</v>
      </c>
      <c r="D22" s="13" t="s">
        <v>106</v>
      </c>
      <c r="E22" s="44" t="s">
        <v>106</v>
      </c>
      <c r="F22" s="13"/>
      <c r="G22" s="13" t="s">
        <v>105</v>
      </c>
      <c r="H22" s="8" t="s">
        <v>32</v>
      </c>
      <c r="I22" s="14"/>
    </row>
    <row r="23" spans="1:9" ht="15.75" x14ac:dyDescent="0.25">
      <c r="A23" s="235"/>
      <c r="B23" s="261"/>
      <c r="C23" s="72" t="s">
        <v>43</v>
      </c>
      <c r="D23" s="13" t="s">
        <v>106</v>
      </c>
      <c r="E23" s="44" t="s">
        <v>106</v>
      </c>
      <c r="F23" s="13"/>
      <c r="G23" s="13" t="s">
        <v>106</v>
      </c>
      <c r="H23" s="8" t="s">
        <v>37</v>
      </c>
      <c r="I23" s="14"/>
    </row>
    <row r="24" spans="1:9" ht="15.75" x14ac:dyDescent="0.25">
      <c r="A24" s="235"/>
      <c r="B24" s="261"/>
      <c r="C24" s="72" t="s">
        <v>44</v>
      </c>
      <c r="D24" s="15" t="s">
        <v>106</v>
      </c>
      <c r="E24" s="47" t="s">
        <v>106</v>
      </c>
      <c r="F24" s="15"/>
      <c r="G24" s="15" t="s">
        <v>106</v>
      </c>
      <c r="H24" s="8" t="s">
        <v>37</v>
      </c>
      <c r="I24" s="16"/>
    </row>
    <row r="25" spans="1:9" ht="15.75" x14ac:dyDescent="0.25">
      <c r="A25" s="235"/>
      <c r="B25" s="254" t="s">
        <v>45</v>
      </c>
      <c r="C25" s="72" t="s">
        <v>46</v>
      </c>
      <c r="D25" s="15">
        <v>1</v>
      </c>
      <c r="E25" s="47">
        <v>1</v>
      </c>
      <c r="F25" s="15"/>
      <c r="G25" s="15">
        <v>0</v>
      </c>
      <c r="H25" s="8">
        <f t="shared" si="0"/>
        <v>2</v>
      </c>
      <c r="I25" s="16"/>
    </row>
    <row r="26" spans="1:9" ht="15.75" x14ac:dyDescent="0.25">
      <c r="A26" s="235"/>
      <c r="B26" s="254"/>
      <c r="C26" s="72" t="s">
        <v>47</v>
      </c>
      <c r="D26" s="15">
        <v>9</v>
      </c>
      <c r="E26" s="47">
        <v>108</v>
      </c>
      <c r="F26" s="15"/>
      <c r="G26" s="15">
        <v>0</v>
      </c>
      <c r="H26" s="8">
        <f t="shared" si="0"/>
        <v>117</v>
      </c>
      <c r="I26" s="16"/>
    </row>
    <row r="27" spans="1:9" ht="15.75" x14ac:dyDescent="0.25">
      <c r="A27" s="235"/>
      <c r="B27" s="254"/>
      <c r="C27" s="72" t="s">
        <v>48</v>
      </c>
      <c r="D27" s="15">
        <v>0</v>
      </c>
      <c r="E27" s="47">
        <v>1</v>
      </c>
      <c r="F27" s="15"/>
      <c r="G27" s="15">
        <v>0</v>
      </c>
      <c r="H27" s="8">
        <f t="shared" si="0"/>
        <v>1</v>
      </c>
      <c r="I27" s="14"/>
    </row>
    <row r="28" spans="1:9" ht="15.75" customHeight="1" x14ac:dyDescent="0.25">
      <c r="A28" s="235" t="s">
        <v>49</v>
      </c>
      <c r="B28" s="244" t="s">
        <v>50</v>
      </c>
      <c r="C28" s="72" t="s">
        <v>51</v>
      </c>
      <c r="D28" s="17">
        <v>2</v>
      </c>
      <c r="E28" s="48">
        <v>0</v>
      </c>
      <c r="F28" s="17"/>
      <c r="G28" s="15">
        <v>0</v>
      </c>
      <c r="H28" s="8">
        <f t="shared" si="0"/>
        <v>2</v>
      </c>
      <c r="I28" s="9"/>
    </row>
    <row r="29" spans="1:9" ht="15.75" x14ac:dyDescent="0.25">
      <c r="A29" s="235"/>
      <c r="B29" s="244"/>
      <c r="C29" s="72" t="s">
        <v>52</v>
      </c>
      <c r="D29" s="6"/>
      <c r="E29" s="41"/>
      <c r="F29" s="6"/>
      <c r="G29" s="15">
        <v>6</v>
      </c>
      <c r="H29" s="8">
        <f t="shared" si="0"/>
        <v>6</v>
      </c>
      <c r="I29" s="9"/>
    </row>
    <row r="30" spans="1:9" ht="15.75" x14ac:dyDescent="0.25">
      <c r="A30" s="235"/>
      <c r="B30" s="244"/>
      <c r="C30" s="72" t="s">
        <v>53</v>
      </c>
      <c r="D30" s="19"/>
      <c r="E30" s="50"/>
      <c r="F30" s="19"/>
      <c r="G30" s="15">
        <v>6</v>
      </c>
      <c r="H30" s="8">
        <f t="shared" si="0"/>
        <v>6</v>
      </c>
      <c r="I30" s="9"/>
    </row>
    <row r="31" spans="1:9" ht="15.75" x14ac:dyDescent="0.25">
      <c r="A31" s="235"/>
      <c r="B31" s="244"/>
      <c r="C31" s="72" t="s">
        <v>54</v>
      </c>
      <c r="D31" s="17">
        <v>1</v>
      </c>
      <c r="E31" s="48">
        <v>0</v>
      </c>
      <c r="F31" s="17"/>
      <c r="G31" s="15">
        <v>0</v>
      </c>
      <c r="H31" s="8">
        <f t="shared" si="0"/>
        <v>1</v>
      </c>
      <c r="I31" s="14"/>
    </row>
    <row r="32" spans="1:9" ht="15.75" x14ac:dyDescent="0.25">
      <c r="A32" s="235"/>
      <c r="B32" s="244"/>
      <c r="C32" s="72" t="s">
        <v>55</v>
      </c>
      <c r="D32" s="17">
        <v>0</v>
      </c>
      <c r="E32" s="48"/>
      <c r="F32" s="17"/>
      <c r="G32" s="19"/>
      <c r="H32" s="8">
        <f t="shared" si="0"/>
        <v>0</v>
      </c>
      <c r="I32" s="14"/>
    </row>
    <row r="33" spans="1:9" ht="15.75" x14ac:dyDescent="0.25">
      <c r="A33" s="235"/>
      <c r="B33" s="244"/>
      <c r="C33" s="72" t="s">
        <v>56</v>
      </c>
      <c r="D33" s="17">
        <v>2</v>
      </c>
      <c r="E33" s="48"/>
      <c r="F33" s="17"/>
      <c r="G33" s="19"/>
      <c r="H33" s="8">
        <f t="shared" si="0"/>
        <v>2</v>
      </c>
      <c r="I33" s="14"/>
    </row>
    <row r="34" spans="1:9" ht="15.75" x14ac:dyDescent="0.25">
      <c r="A34" s="235"/>
      <c r="B34" s="244"/>
      <c r="C34" s="72" t="s">
        <v>57</v>
      </c>
      <c r="D34" s="17">
        <v>10</v>
      </c>
      <c r="E34" s="48"/>
      <c r="F34" s="17"/>
      <c r="G34" s="19"/>
      <c r="H34" s="8">
        <f t="shared" si="0"/>
        <v>10</v>
      </c>
      <c r="I34" s="14"/>
    </row>
    <row r="35" spans="1:9" ht="15.75" x14ac:dyDescent="0.25">
      <c r="A35" s="235"/>
      <c r="B35" s="244"/>
      <c r="C35" s="72" t="s">
        <v>58</v>
      </c>
      <c r="D35" s="17">
        <v>0</v>
      </c>
      <c r="E35" s="48"/>
      <c r="F35" s="17"/>
      <c r="G35" s="17">
        <v>1</v>
      </c>
      <c r="H35" s="8">
        <f t="shared" si="0"/>
        <v>1</v>
      </c>
      <c r="I35" s="14"/>
    </row>
    <row r="36" spans="1:9" ht="15.75" x14ac:dyDescent="0.25">
      <c r="A36" s="235"/>
      <c r="B36" s="244"/>
      <c r="C36" s="72" t="s">
        <v>59</v>
      </c>
      <c r="D36" s="17">
        <v>0</v>
      </c>
      <c r="E36" s="48">
        <v>0</v>
      </c>
      <c r="F36" s="17"/>
      <c r="G36" s="19"/>
      <c r="H36" s="8">
        <f t="shared" si="0"/>
        <v>0</v>
      </c>
      <c r="I36" s="14"/>
    </row>
    <row r="37" spans="1:9" ht="15.75" x14ac:dyDescent="0.25">
      <c r="A37" s="235" t="s">
        <v>60</v>
      </c>
      <c r="B37" s="244" t="s">
        <v>61</v>
      </c>
      <c r="C37" s="8" t="s">
        <v>62</v>
      </c>
      <c r="D37" s="6"/>
      <c r="E37" s="41"/>
      <c r="F37" s="6"/>
      <c r="G37" s="13">
        <v>0</v>
      </c>
      <c r="H37" s="8">
        <f t="shared" si="0"/>
        <v>0</v>
      </c>
      <c r="I37" s="9"/>
    </row>
    <row r="38" spans="1:9" ht="15.75" x14ac:dyDescent="0.25">
      <c r="A38" s="235"/>
      <c r="B38" s="244"/>
      <c r="C38" s="8" t="s">
        <v>63</v>
      </c>
      <c r="D38" s="17">
        <v>1</v>
      </c>
      <c r="E38" s="48">
        <v>3</v>
      </c>
      <c r="F38" s="17"/>
      <c r="G38" s="6"/>
      <c r="H38" s="8">
        <f t="shared" si="0"/>
        <v>4</v>
      </c>
      <c r="I38" s="14"/>
    </row>
    <row r="39" spans="1:9" ht="15.75" x14ac:dyDescent="0.25">
      <c r="A39" s="235"/>
      <c r="B39" s="244"/>
      <c r="C39" s="8" t="s">
        <v>64</v>
      </c>
      <c r="D39" s="13">
        <v>1</v>
      </c>
      <c r="E39" s="44"/>
      <c r="F39" s="13"/>
      <c r="G39" s="13">
        <v>5</v>
      </c>
      <c r="H39" s="8">
        <f t="shared" si="0"/>
        <v>6</v>
      </c>
      <c r="I39" s="14"/>
    </row>
    <row r="40" spans="1:9" ht="15.75" x14ac:dyDescent="0.25">
      <c r="A40" s="235"/>
      <c r="B40" s="244"/>
      <c r="C40" s="8" t="s">
        <v>65</v>
      </c>
      <c r="D40" s="13">
        <v>6</v>
      </c>
      <c r="E40" s="44"/>
      <c r="F40" s="13"/>
      <c r="G40" s="13">
        <v>54</v>
      </c>
      <c r="H40" s="8">
        <f t="shared" si="0"/>
        <v>60</v>
      </c>
      <c r="I40" s="14"/>
    </row>
    <row r="41" spans="1:9" ht="15.75" x14ac:dyDescent="0.25">
      <c r="A41" s="235"/>
      <c r="B41" s="244"/>
      <c r="C41" s="8" t="s">
        <v>66</v>
      </c>
      <c r="D41" s="13">
        <v>0</v>
      </c>
      <c r="E41" s="44">
        <v>0</v>
      </c>
      <c r="F41" s="13"/>
      <c r="G41" s="13">
        <v>0</v>
      </c>
      <c r="H41" s="8">
        <f t="shared" si="0"/>
        <v>0</v>
      </c>
      <c r="I41" s="9"/>
    </row>
    <row r="42" spans="1:9" ht="15.75" customHeight="1" x14ac:dyDescent="0.25">
      <c r="A42" s="235" t="s">
        <v>67</v>
      </c>
      <c r="B42" s="240" t="s">
        <v>68</v>
      </c>
      <c r="C42" s="72" t="s">
        <v>69</v>
      </c>
      <c r="D42" s="13">
        <v>0</v>
      </c>
      <c r="E42" s="44"/>
      <c r="F42" s="13"/>
      <c r="G42" s="6"/>
      <c r="H42" s="8">
        <f t="shared" si="0"/>
        <v>0</v>
      </c>
      <c r="I42" s="22"/>
    </row>
    <row r="43" spans="1:9" ht="15.75" customHeight="1" x14ac:dyDescent="0.25">
      <c r="A43" s="235"/>
      <c r="B43" s="240"/>
      <c r="C43" s="72" t="s">
        <v>70</v>
      </c>
      <c r="D43" s="13">
        <v>1</v>
      </c>
      <c r="E43" s="44"/>
      <c r="F43" s="13"/>
      <c r="G43" s="6"/>
      <c r="H43" s="8">
        <f t="shared" si="0"/>
        <v>1</v>
      </c>
      <c r="I43" s="9"/>
    </row>
    <row r="44" spans="1:9" ht="15.75" x14ac:dyDescent="0.25">
      <c r="A44" s="235"/>
      <c r="B44" s="240"/>
      <c r="C44" s="72" t="s">
        <v>71</v>
      </c>
      <c r="D44" s="13">
        <v>3</v>
      </c>
      <c r="E44" s="44"/>
      <c r="F44" s="13"/>
      <c r="G44" s="6"/>
      <c r="H44" s="8">
        <f t="shared" si="0"/>
        <v>3</v>
      </c>
      <c r="I44" s="22"/>
    </row>
    <row r="45" spans="1:9" ht="30.75" thickBot="1" x14ac:dyDescent="0.3">
      <c r="A45" s="245"/>
      <c r="B45" s="73" t="s">
        <v>72</v>
      </c>
      <c r="C45" s="74" t="s">
        <v>73</v>
      </c>
      <c r="D45" s="25"/>
      <c r="E45" s="53"/>
      <c r="F45" s="25"/>
      <c r="G45" s="54">
        <v>3</v>
      </c>
      <c r="H45" s="8">
        <f t="shared" si="0"/>
        <v>3</v>
      </c>
      <c r="I45" s="9"/>
    </row>
    <row r="46" spans="1:9" ht="15.75" x14ac:dyDescent="0.25">
      <c r="A46" s="262"/>
      <c r="B46" s="242" t="s">
        <v>74</v>
      </c>
      <c r="C46" s="72" t="s">
        <v>75</v>
      </c>
      <c r="D46" s="27">
        <v>857</v>
      </c>
      <c r="E46" s="75">
        <v>15099</v>
      </c>
      <c r="F46" s="27"/>
      <c r="G46" s="76">
        <v>39260</v>
      </c>
      <c r="H46" s="123">
        <f>D46+E46+G46</f>
        <v>55216</v>
      </c>
      <c r="I46" s="29"/>
    </row>
    <row r="47" spans="1:9" ht="15.75" x14ac:dyDescent="0.25">
      <c r="A47" s="262"/>
      <c r="B47" s="242"/>
      <c r="C47" s="72" t="s">
        <v>76</v>
      </c>
      <c r="D47" s="27">
        <v>657</v>
      </c>
      <c r="E47" s="75">
        <v>8280</v>
      </c>
      <c r="F47" s="27"/>
      <c r="G47" s="76">
        <v>23240</v>
      </c>
      <c r="H47" s="123">
        <f t="shared" ref="H47:H52" si="1">D47+E47+G47</f>
        <v>32177</v>
      </c>
      <c r="I47" s="29"/>
    </row>
    <row r="48" spans="1:9" ht="15.75" x14ac:dyDescent="0.25">
      <c r="A48" s="262"/>
      <c r="B48" s="242"/>
      <c r="C48" s="72" t="s">
        <v>77</v>
      </c>
      <c r="D48" s="30">
        <v>0</v>
      </c>
      <c r="E48" s="77">
        <v>0</v>
      </c>
      <c r="F48" s="30"/>
      <c r="G48" s="78">
        <v>2750</v>
      </c>
      <c r="H48" s="123">
        <f t="shared" si="1"/>
        <v>2750</v>
      </c>
      <c r="I48" s="9"/>
    </row>
    <row r="49" spans="1:9" ht="15.75" x14ac:dyDescent="0.25">
      <c r="A49" s="262"/>
      <c r="B49" s="242"/>
      <c r="C49" s="72" t="s">
        <v>78</v>
      </c>
      <c r="D49" s="30">
        <v>0</v>
      </c>
      <c r="E49" s="77">
        <v>0</v>
      </c>
      <c r="F49" s="30"/>
      <c r="G49" s="78"/>
      <c r="H49" s="123">
        <f t="shared" si="1"/>
        <v>0</v>
      </c>
      <c r="I49" s="22"/>
    </row>
    <row r="50" spans="1:9" ht="15.75" x14ac:dyDescent="0.25">
      <c r="A50" s="262"/>
      <c r="B50" s="242"/>
      <c r="C50" s="72" t="s">
        <v>79</v>
      </c>
      <c r="D50" s="30">
        <v>0</v>
      </c>
      <c r="E50" s="77">
        <v>0</v>
      </c>
      <c r="F50" s="30"/>
      <c r="G50" s="78">
        <v>12340</v>
      </c>
      <c r="H50" s="123">
        <f t="shared" si="1"/>
        <v>12340</v>
      </c>
      <c r="I50" s="9"/>
    </row>
    <row r="51" spans="1:9" ht="15.75" x14ac:dyDescent="0.25">
      <c r="A51" s="262"/>
      <c r="B51" s="242"/>
      <c r="C51" s="72" t="s">
        <v>80</v>
      </c>
      <c r="D51" s="30">
        <v>200</v>
      </c>
      <c r="E51" s="77">
        <v>0</v>
      </c>
      <c r="F51" s="30"/>
      <c r="G51" s="78"/>
      <c r="H51" s="123">
        <f t="shared" si="1"/>
        <v>200</v>
      </c>
      <c r="I51" s="22"/>
    </row>
    <row r="52" spans="1:9" ht="16.5" thickBot="1" x14ac:dyDescent="0.3">
      <c r="A52" s="262"/>
      <c r="B52" s="243"/>
      <c r="C52" s="74" t="s">
        <v>81</v>
      </c>
      <c r="D52" s="32"/>
      <c r="E52" s="79">
        <v>0</v>
      </c>
      <c r="F52" s="32"/>
      <c r="G52" s="80">
        <v>0</v>
      </c>
      <c r="H52" s="123">
        <f t="shared" si="1"/>
        <v>0</v>
      </c>
      <c r="I52" s="34"/>
    </row>
  </sheetData>
  <mergeCells count="24">
    <mergeCell ref="A46:A52"/>
    <mergeCell ref="B46:B52"/>
    <mergeCell ref="A28:A36"/>
    <mergeCell ref="B28:B36"/>
    <mergeCell ref="A37:A41"/>
    <mergeCell ref="B37:B41"/>
    <mergeCell ref="A42:A45"/>
    <mergeCell ref="B42:B44"/>
    <mergeCell ref="A15:A21"/>
    <mergeCell ref="B15:B16"/>
    <mergeCell ref="B17:B21"/>
    <mergeCell ref="A22:A27"/>
    <mergeCell ref="B22:B24"/>
    <mergeCell ref="B25:B27"/>
    <mergeCell ref="A2:A3"/>
    <mergeCell ref="B2:B3"/>
    <mergeCell ref="C2:G2"/>
    <mergeCell ref="H2:H3"/>
    <mergeCell ref="I2:I3"/>
    <mergeCell ref="A4:A14"/>
    <mergeCell ref="B4:B7"/>
    <mergeCell ref="B9:B10"/>
    <mergeCell ref="B11:B12"/>
    <mergeCell ref="B13:B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workbookViewId="0">
      <selection activeCell="E48" sqref="E48"/>
    </sheetView>
  </sheetViews>
  <sheetFormatPr baseColWidth="10" defaultRowHeight="15" x14ac:dyDescent="0.25"/>
  <cols>
    <col min="1" max="1" width="16.42578125" bestFit="1" customWidth="1"/>
    <col min="2" max="2" width="66" bestFit="1" customWidth="1"/>
    <col min="3" max="3" width="68.85546875" bestFit="1" customWidth="1"/>
    <col min="4" max="4" width="10.7109375" customWidth="1"/>
    <col min="5" max="5" width="39.28515625" customWidth="1"/>
    <col min="6" max="6" width="12.28515625" bestFit="1" customWidth="1"/>
  </cols>
  <sheetData>
    <row r="1" spans="1:6" ht="30.75" customHeight="1" thickBot="1" x14ac:dyDescent="0.3">
      <c r="B1" s="1" t="s">
        <v>0</v>
      </c>
      <c r="C1" s="2" t="s">
        <v>107</v>
      </c>
    </row>
    <row r="2" spans="1:6" ht="49.5" customHeight="1" x14ac:dyDescent="0.25">
      <c r="A2" s="230" t="s">
        <v>2</v>
      </c>
      <c r="B2" s="232" t="s">
        <v>3</v>
      </c>
      <c r="C2" s="36" t="s">
        <v>4</v>
      </c>
      <c r="D2" s="38"/>
      <c r="E2" s="232"/>
      <c r="F2" s="250" t="s">
        <v>139</v>
      </c>
    </row>
    <row r="3" spans="1:6" ht="49.5" customHeight="1" x14ac:dyDescent="0.25">
      <c r="A3" s="248"/>
      <c r="B3" s="249"/>
      <c r="C3" s="3"/>
      <c r="D3" s="4" t="s">
        <v>108</v>
      </c>
      <c r="E3" s="249"/>
      <c r="F3" s="251"/>
    </row>
    <row r="4" spans="1:6" ht="15" customHeight="1" x14ac:dyDescent="0.25">
      <c r="A4" s="235" t="s">
        <v>9</v>
      </c>
      <c r="B4" s="252" t="s">
        <v>10</v>
      </c>
      <c r="C4" s="5" t="s">
        <v>11</v>
      </c>
      <c r="D4" s="7">
        <v>2</v>
      </c>
      <c r="E4" s="8"/>
      <c r="F4" s="7">
        <f>D4</f>
        <v>2</v>
      </c>
    </row>
    <row r="5" spans="1:6" x14ac:dyDescent="0.25">
      <c r="A5" s="235"/>
      <c r="B5" s="252"/>
      <c r="C5" s="5" t="s">
        <v>12</v>
      </c>
      <c r="D5" s="7">
        <v>54</v>
      </c>
      <c r="E5" s="8"/>
      <c r="F5" s="7">
        <f t="shared" ref="F5:F52" si="0">D5</f>
        <v>54</v>
      </c>
    </row>
    <row r="6" spans="1:6" x14ac:dyDescent="0.25">
      <c r="A6" s="235"/>
      <c r="B6" s="252"/>
      <c r="C6" s="5" t="s">
        <v>13</v>
      </c>
      <c r="D6" s="7">
        <v>0</v>
      </c>
      <c r="E6" s="8"/>
      <c r="F6" s="7">
        <f t="shared" si="0"/>
        <v>0</v>
      </c>
    </row>
    <row r="7" spans="1:6" x14ac:dyDescent="0.25">
      <c r="A7" s="235"/>
      <c r="B7" s="252"/>
      <c r="C7" s="5" t="s">
        <v>14</v>
      </c>
      <c r="D7" s="11">
        <v>10</v>
      </c>
      <c r="E7" s="8"/>
      <c r="F7" s="121">
        <f t="shared" si="0"/>
        <v>10</v>
      </c>
    </row>
    <row r="8" spans="1:6" x14ac:dyDescent="0.25">
      <c r="A8" s="235"/>
      <c r="B8" s="12" t="s">
        <v>15</v>
      </c>
      <c r="C8" s="5" t="s">
        <v>16</v>
      </c>
      <c r="D8" s="7">
        <v>20</v>
      </c>
      <c r="E8" s="8"/>
      <c r="F8" s="7">
        <f t="shared" si="0"/>
        <v>20</v>
      </c>
    </row>
    <row r="9" spans="1:6" x14ac:dyDescent="0.25">
      <c r="A9" s="235"/>
      <c r="B9" s="253" t="s">
        <v>17</v>
      </c>
      <c r="C9" s="5" t="s">
        <v>18</v>
      </c>
      <c r="D9" s="7">
        <v>0</v>
      </c>
      <c r="E9" s="8"/>
      <c r="F9" s="7">
        <f t="shared" si="0"/>
        <v>0</v>
      </c>
    </row>
    <row r="10" spans="1:6" x14ac:dyDescent="0.25">
      <c r="A10" s="235"/>
      <c r="B10" s="253"/>
      <c r="C10" s="5" t="s">
        <v>19</v>
      </c>
      <c r="D10" s="7">
        <v>0</v>
      </c>
      <c r="E10" s="8"/>
      <c r="F10" s="7">
        <f t="shared" si="0"/>
        <v>0</v>
      </c>
    </row>
    <row r="11" spans="1:6" x14ac:dyDescent="0.25">
      <c r="A11" s="235"/>
      <c r="B11" s="239" t="s">
        <v>20</v>
      </c>
      <c r="C11" s="5" t="s">
        <v>21</v>
      </c>
      <c r="D11" s="7">
        <v>0</v>
      </c>
      <c r="E11" s="8"/>
      <c r="F11" s="7">
        <f t="shared" si="0"/>
        <v>0</v>
      </c>
    </row>
    <row r="12" spans="1:6" x14ac:dyDescent="0.25">
      <c r="A12" s="235"/>
      <c r="B12" s="239"/>
      <c r="C12" s="5" t="s">
        <v>22</v>
      </c>
      <c r="D12" s="7">
        <v>0</v>
      </c>
      <c r="E12" s="8"/>
      <c r="F12" s="7">
        <f t="shared" si="0"/>
        <v>0</v>
      </c>
    </row>
    <row r="13" spans="1:6" x14ac:dyDescent="0.25">
      <c r="A13" s="235"/>
      <c r="B13" s="239" t="s">
        <v>23</v>
      </c>
      <c r="C13" s="5" t="s">
        <v>24</v>
      </c>
      <c r="D13" s="7">
        <v>0</v>
      </c>
      <c r="E13" s="8"/>
      <c r="F13" s="7">
        <f t="shared" si="0"/>
        <v>0</v>
      </c>
    </row>
    <row r="14" spans="1:6" x14ac:dyDescent="0.25">
      <c r="A14" s="235"/>
      <c r="B14" s="239"/>
      <c r="C14" s="5" t="s">
        <v>25</v>
      </c>
      <c r="D14" s="7">
        <v>0</v>
      </c>
      <c r="E14" s="8"/>
      <c r="F14" s="7">
        <f t="shared" si="0"/>
        <v>0</v>
      </c>
    </row>
    <row r="15" spans="1:6" ht="15.75" customHeight="1" x14ac:dyDescent="0.25">
      <c r="A15" s="235" t="s">
        <v>26</v>
      </c>
      <c r="B15" s="239" t="s">
        <v>27</v>
      </c>
      <c r="C15" s="5" t="s">
        <v>28</v>
      </c>
      <c r="D15" s="7">
        <v>2</v>
      </c>
      <c r="E15" s="8"/>
      <c r="F15" s="7">
        <f t="shared" si="0"/>
        <v>2</v>
      </c>
    </row>
    <row r="16" spans="1:6" x14ac:dyDescent="0.25">
      <c r="A16" s="235"/>
      <c r="B16" s="239"/>
      <c r="C16" s="5" t="s">
        <v>29</v>
      </c>
      <c r="D16" s="7">
        <v>0</v>
      </c>
      <c r="E16" s="8"/>
      <c r="F16" s="7">
        <f t="shared" si="0"/>
        <v>0</v>
      </c>
    </row>
    <row r="17" spans="1:6" ht="30" x14ac:dyDescent="0.25">
      <c r="A17" s="235"/>
      <c r="B17" s="254" t="s">
        <v>30</v>
      </c>
      <c r="C17" s="5" t="s">
        <v>31</v>
      </c>
      <c r="D17" s="7" t="s">
        <v>32</v>
      </c>
      <c r="E17" s="8"/>
      <c r="F17" s="7" t="str">
        <f t="shared" si="0"/>
        <v>oui</v>
      </c>
    </row>
    <row r="18" spans="1:6" x14ac:dyDescent="0.25">
      <c r="A18" s="235"/>
      <c r="B18" s="254"/>
      <c r="C18" s="5" t="s">
        <v>34</v>
      </c>
      <c r="D18" s="7">
        <v>5</v>
      </c>
      <c r="E18" s="8"/>
      <c r="F18" s="7">
        <f t="shared" si="0"/>
        <v>5</v>
      </c>
    </row>
    <row r="19" spans="1:6" ht="30" x14ac:dyDescent="0.25">
      <c r="A19" s="235"/>
      <c r="B19" s="254"/>
      <c r="C19" s="5" t="s">
        <v>35</v>
      </c>
      <c r="D19" s="7">
        <v>3</v>
      </c>
      <c r="E19" s="8"/>
      <c r="F19" s="7">
        <f t="shared" si="0"/>
        <v>3</v>
      </c>
    </row>
    <row r="20" spans="1:6" ht="30" x14ac:dyDescent="0.25">
      <c r="A20" s="235"/>
      <c r="B20" s="254"/>
      <c r="C20" s="5" t="s">
        <v>36</v>
      </c>
      <c r="D20" s="7" t="s">
        <v>32</v>
      </c>
      <c r="E20" s="8"/>
      <c r="F20" s="7" t="str">
        <f t="shared" si="0"/>
        <v>oui</v>
      </c>
    </row>
    <row r="21" spans="1:6" x14ac:dyDescent="0.25">
      <c r="A21" s="235"/>
      <c r="B21" s="254"/>
      <c r="C21" s="5" t="s">
        <v>39</v>
      </c>
      <c r="D21" s="7" t="s">
        <v>37</v>
      </c>
      <c r="E21" s="8"/>
      <c r="F21" s="7" t="str">
        <f t="shared" si="0"/>
        <v>non</v>
      </c>
    </row>
    <row r="22" spans="1:6" ht="15.75" customHeight="1" x14ac:dyDescent="0.25">
      <c r="A22" s="235" t="s">
        <v>40</v>
      </c>
      <c r="B22" s="254" t="s">
        <v>41</v>
      </c>
      <c r="C22" s="5" t="s">
        <v>42</v>
      </c>
      <c r="D22" s="7" t="s">
        <v>32</v>
      </c>
      <c r="E22" s="46"/>
      <c r="F22" s="7" t="str">
        <f t="shared" si="0"/>
        <v>oui</v>
      </c>
    </row>
    <row r="23" spans="1:6" x14ac:dyDescent="0.25">
      <c r="A23" s="235"/>
      <c r="B23" s="254"/>
      <c r="C23" s="5" t="s">
        <v>43</v>
      </c>
      <c r="D23" s="7" t="s">
        <v>37</v>
      </c>
      <c r="E23" s="8"/>
      <c r="F23" s="7" t="str">
        <f t="shared" si="0"/>
        <v>non</v>
      </c>
    </row>
    <row r="24" spans="1:6" x14ac:dyDescent="0.25">
      <c r="A24" s="235"/>
      <c r="B24" s="254"/>
      <c r="C24" s="5" t="s">
        <v>44</v>
      </c>
      <c r="D24" s="11" t="s">
        <v>32</v>
      </c>
      <c r="E24" s="8"/>
      <c r="F24" s="121" t="str">
        <f t="shared" si="0"/>
        <v>oui</v>
      </c>
    </row>
    <row r="25" spans="1:6" x14ac:dyDescent="0.25">
      <c r="A25" s="235"/>
      <c r="B25" s="254" t="s">
        <v>45</v>
      </c>
      <c r="C25" s="5" t="s">
        <v>46</v>
      </c>
      <c r="D25" s="11">
        <v>1</v>
      </c>
      <c r="E25" s="8"/>
      <c r="F25" s="121">
        <f t="shared" si="0"/>
        <v>1</v>
      </c>
    </row>
    <row r="26" spans="1:6" x14ac:dyDescent="0.25">
      <c r="A26" s="235"/>
      <c r="B26" s="254"/>
      <c r="C26" s="5" t="s">
        <v>47</v>
      </c>
      <c r="D26" s="11">
        <v>8</v>
      </c>
      <c r="E26" s="8"/>
      <c r="F26" s="121">
        <f t="shared" si="0"/>
        <v>8</v>
      </c>
    </row>
    <row r="27" spans="1:6" x14ac:dyDescent="0.25">
      <c r="A27" s="235"/>
      <c r="B27" s="254"/>
      <c r="C27" s="5" t="s">
        <v>48</v>
      </c>
      <c r="D27" s="11">
        <v>2</v>
      </c>
      <c r="E27" s="8"/>
      <c r="F27" s="121">
        <f t="shared" si="0"/>
        <v>2</v>
      </c>
    </row>
    <row r="28" spans="1:6" ht="15.75" customHeight="1" x14ac:dyDescent="0.25">
      <c r="A28" s="235" t="s">
        <v>49</v>
      </c>
      <c r="B28" s="244" t="s">
        <v>50</v>
      </c>
      <c r="C28" s="5" t="s">
        <v>51</v>
      </c>
      <c r="D28" s="18">
        <v>2</v>
      </c>
      <c r="E28" s="49"/>
      <c r="F28" s="18">
        <f t="shared" si="0"/>
        <v>2</v>
      </c>
    </row>
    <row r="29" spans="1:6" x14ac:dyDescent="0.25">
      <c r="A29" s="235"/>
      <c r="B29" s="244"/>
      <c r="C29" s="5" t="s">
        <v>52</v>
      </c>
      <c r="D29" s="7">
        <v>2</v>
      </c>
      <c r="E29" s="8"/>
      <c r="F29" s="7">
        <f t="shared" si="0"/>
        <v>2</v>
      </c>
    </row>
    <row r="30" spans="1:6" x14ac:dyDescent="0.25">
      <c r="A30" s="235"/>
      <c r="B30" s="244"/>
      <c r="C30" s="5" t="s">
        <v>53</v>
      </c>
      <c r="D30" s="18">
        <v>0</v>
      </c>
      <c r="E30" s="8"/>
      <c r="F30" s="18">
        <f t="shared" si="0"/>
        <v>0</v>
      </c>
    </row>
    <row r="31" spans="1:6" x14ac:dyDescent="0.25">
      <c r="A31" s="235"/>
      <c r="B31" s="244"/>
      <c r="C31" s="5" t="s">
        <v>54</v>
      </c>
      <c r="D31" s="18">
        <v>0</v>
      </c>
      <c r="E31" s="8"/>
      <c r="F31" s="18">
        <f t="shared" si="0"/>
        <v>0</v>
      </c>
    </row>
    <row r="32" spans="1:6" x14ac:dyDescent="0.25">
      <c r="A32" s="235"/>
      <c r="B32" s="244"/>
      <c r="C32" s="5" t="s">
        <v>55</v>
      </c>
      <c r="D32" s="18">
        <v>0</v>
      </c>
      <c r="E32" s="8"/>
      <c r="F32" s="18">
        <f t="shared" si="0"/>
        <v>0</v>
      </c>
    </row>
    <row r="33" spans="1:6" x14ac:dyDescent="0.25">
      <c r="A33" s="235"/>
      <c r="B33" s="244"/>
      <c r="C33" s="5" t="s">
        <v>56</v>
      </c>
      <c r="D33" s="7">
        <v>2</v>
      </c>
      <c r="E33" s="8"/>
      <c r="F33" s="7">
        <f t="shared" si="0"/>
        <v>2</v>
      </c>
    </row>
    <row r="34" spans="1:6" x14ac:dyDescent="0.25">
      <c r="A34" s="235"/>
      <c r="B34" s="244"/>
      <c r="C34" s="5" t="s">
        <v>57</v>
      </c>
      <c r="D34" s="7">
        <v>2</v>
      </c>
      <c r="E34" s="51"/>
      <c r="F34" s="7">
        <f t="shared" si="0"/>
        <v>2</v>
      </c>
    </row>
    <row r="35" spans="1:6" x14ac:dyDescent="0.25">
      <c r="A35" s="235"/>
      <c r="B35" s="244"/>
      <c r="C35" s="5" t="s">
        <v>58</v>
      </c>
      <c r="D35" s="18"/>
      <c r="E35" s="8"/>
      <c r="F35" s="18">
        <f t="shared" si="0"/>
        <v>0</v>
      </c>
    </row>
    <row r="36" spans="1:6" x14ac:dyDescent="0.25">
      <c r="A36" s="235"/>
      <c r="B36" s="244"/>
      <c r="C36" s="5" t="s">
        <v>59</v>
      </c>
      <c r="D36" s="18">
        <v>0</v>
      </c>
      <c r="E36" s="52"/>
      <c r="F36" s="18">
        <f t="shared" si="0"/>
        <v>0</v>
      </c>
    </row>
    <row r="37" spans="1:6" x14ac:dyDescent="0.25">
      <c r="A37" s="235" t="s">
        <v>60</v>
      </c>
      <c r="B37" s="244" t="s">
        <v>61</v>
      </c>
      <c r="C37" s="8" t="s">
        <v>62</v>
      </c>
      <c r="D37" s="7">
        <v>0</v>
      </c>
      <c r="E37" s="8"/>
      <c r="F37" s="7">
        <f t="shared" si="0"/>
        <v>0</v>
      </c>
    </row>
    <row r="38" spans="1:6" x14ac:dyDescent="0.25">
      <c r="A38" s="235"/>
      <c r="B38" s="244"/>
      <c r="C38" s="8" t="s">
        <v>63</v>
      </c>
      <c r="D38" s="7">
        <v>0</v>
      </c>
      <c r="E38" s="8"/>
      <c r="F38" s="7">
        <f t="shared" si="0"/>
        <v>0</v>
      </c>
    </row>
    <row r="39" spans="1:6" x14ac:dyDescent="0.25">
      <c r="A39" s="235"/>
      <c r="B39" s="244"/>
      <c r="C39" s="8" t="s">
        <v>64</v>
      </c>
      <c r="D39" s="7">
        <v>3</v>
      </c>
      <c r="E39" s="8"/>
      <c r="F39" s="7">
        <f t="shared" si="0"/>
        <v>3</v>
      </c>
    </row>
    <row r="40" spans="1:6" x14ac:dyDescent="0.25">
      <c r="A40" s="235"/>
      <c r="B40" s="244"/>
      <c r="C40" s="8" t="s">
        <v>65</v>
      </c>
      <c r="D40" s="7">
        <v>10</v>
      </c>
      <c r="E40" s="8"/>
      <c r="F40" s="7">
        <f t="shared" si="0"/>
        <v>10</v>
      </c>
    </row>
    <row r="41" spans="1:6" x14ac:dyDescent="0.25">
      <c r="A41" s="235"/>
      <c r="B41" s="244"/>
      <c r="C41" s="8" t="s">
        <v>66</v>
      </c>
      <c r="D41" s="7">
        <v>1</v>
      </c>
      <c r="E41" s="8"/>
      <c r="F41" s="7">
        <f t="shared" si="0"/>
        <v>1</v>
      </c>
    </row>
    <row r="42" spans="1:6" ht="15.75" customHeight="1" x14ac:dyDescent="0.25">
      <c r="A42" s="235" t="s">
        <v>67</v>
      </c>
      <c r="B42" s="239" t="s">
        <v>68</v>
      </c>
      <c r="C42" s="5" t="s">
        <v>69</v>
      </c>
      <c r="D42" s="18">
        <v>0</v>
      </c>
      <c r="E42" s="51"/>
      <c r="F42" s="18">
        <f t="shared" si="0"/>
        <v>0</v>
      </c>
    </row>
    <row r="43" spans="1:6" ht="15.75" customHeight="1" x14ac:dyDescent="0.25">
      <c r="A43" s="235"/>
      <c r="B43" s="239"/>
      <c r="C43" s="5" t="s">
        <v>70</v>
      </c>
      <c r="D43" s="18">
        <v>0</v>
      </c>
      <c r="E43" s="51"/>
      <c r="F43" s="18">
        <f t="shared" si="0"/>
        <v>0</v>
      </c>
    </row>
    <row r="44" spans="1:6" x14ac:dyDescent="0.25">
      <c r="A44" s="235"/>
      <c r="B44" s="239"/>
      <c r="C44" s="5" t="s">
        <v>71</v>
      </c>
      <c r="D44" s="18">
        <v>15</v>
      </c>
      <c r="E44" s="51"/>
      <c r="F44" s="18">
        <f t="shared" si="0"/>
        <v>15</v>
      </c>
    </row>
    <row r="45" spans="1:6" ht="30.75" thickBot="1" x14ac:dyDescent="0.3">
      <c r="A45" s="245"/>
      <c r="B45" s="23" t="s">
        <v>72</v>
      </c>
      <c r="C45" s="24" t="s">
        <v>73</v>
      </c>
      <c r="D45" s="26">
        <v>1</v>
      </c>
      <c r="E45" s="55"/>
      <c r="F45" s="26">
        <f t="shared" si="0"/>
        <v>1</v>
      </c>
    </row>
    <row r="46" spans="1:6" x14ac:dyDescent="0.25">
      <c r="A46" s="241"/>
      <c r="B46" s="242" t="s">
        <v>74</v>
      </c>
      <c r="C46" s="5" t="s">
        <v>75</v>
      </c>
      <c r="D46" s="28">
        <v>7000</v>
      </c>
      <c r="E46" s="65"/>
      <c r="F46" s="28">
        <f t="shared" si="0"/>
        <v>7000</v>
      </c>
    </row>
    <row r="47" spans="1:6" x14ac:dyDescent="0.25">
      <c r="A47" s="241"/>
      <c r="B47" s="242"/>
      <c r="C47" s="5" t="s">
        <v>76</v>
      </c>
      <c r="D47" s="28">
        <v>2100</v>
      </c>
      <c r="E47" s="65"/>
      <c r="F47" s="28">
        <f t="shared" si="0"/>
        <v>2100</v>
      </c>
    </row>
    <row r="48" spans="1:6" x14ac:dyDescent="0.25">
      <c r="A48" s="241"/>
      <c r="B48" s="242"/>
      <c r="C48" s="5" t="s">
        <v>77</v>
      </c>
      <c r="D48" s="28">
        <v>0</v>
      </c>
      <c r="E48" s="51"/>
      <c r="F48" s="28">
        <f t="shared" si="0"/>
        <v>0</v>
      </c>
    </row>
    <row r="49" spans="1:6" x14ac:dyDescent="0.25">
      <c r="A49" s="241"/>
      <c r="B49" s="242"/>
      <c r="C49" s="5" t="s">
        <v>78</v>
      </c>
      <c r="D49" s="31">
        <v>0</v>
      </c>
      <c r="E49" s="51"/>
      <c r="F49" s="31">
        <f t="shared" si="0"/>
        <v>0</v>
      </c>
    </row>
    <row r="50" spans="1:6" x14ac:dyDescent="0.25">
      <c r="A50" s="241"/>
      <c r="B50" s="242"/>
      <c r="C50" s="5" t="s">
        <v>79</v>
      </c>
      <c r="D50" s="31">
        <v>2800</v>
      </c>
      <c r="E50" s="51"/>
      <c r="F50" s="31">
        <f t="shared" si="0"/>
        <v>2800</v>
      </c>
    </row>
    <row r="51" spans="1:6" x14ac:dyDescent="0.25">
      <c r="A51" s="241"/>
      <c r="B51" s="242"/>
      <c r="C51" s="5" t="s">
        <v>80</v>
      </c>
      <c r="D51" s="31">
        <v>0</v>
      </c>
      <c r="E51" s="51"/>
      <c r="F51" s="31">
        <f t="shared" si="0"/>
        <v>0</v>
      </c>
    </row>
    <row r="52" spans="1:6" ht="15.75" thickBot="1" x14ac:dyDescent="0.3">
      <c r="A52" s="241"/>
      <c r="B52" s="243"/>
      <c r="C52" s="24" t="s">
        <v>81</v>
      </c>
      <c r="D52" s="33">
        <v>242.97</v>
      </c>
      <c r="E52" s="55"/>
      <c r="F52" s="33">
        <f t="shared" si="0"/>
        <v>242.97</v>
      </c>
    </row>
  </sheetData>
  <mergeCells count="23">
    <mergeCell ref="A46:A52"/>
    <mergeCell ref="B46:B52"/>
    <mergeCell ref="A28:A36"/>
    <mergeCell ref="B28:B36"/>
    <mergeCell ref="A37:A41"/>
    <mergeCell ref="B37:B41"/>
    <mergeCell ref="A42:A45"/>
    <mergeCell ref="B42:B44"/>
    <mergeCell ref="A15:A21"/>
    <mergeCell ref="B15:B16"/>
    <mergeCell ref="B17:B21"/>
    <mergeCell ref="A22:A27"/>
    <mergeCell ref="B22:B24"/>
    <mergeCell ref="B25:B27"/>
    <mergeCell ref="A2:A3"/>
    <mergeCell ref="B2:B3"/>
    <mergeCell ref="E2:E3"/>
    <mergeCell ref="F2:F3"/>
    <mergeCell ref="A4:A14"/>
    <mergeCell ref="B4:B7"/>
    <mergeCell ref="B9:B10"/>
    <mergeCell ref="B11:B12"/>
    <mergeCell ref="B13:B1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2"/>
  <sheetViews>
    <sheetView topLeftCell="C1" workbookViewId="0">
      <selection activeCell="F21" sqref="F21"/>
    </sheetView>
  </sheetViews>
  <sheetFormatPr baseColWidth="10" defaultRowHeight="15" x14ac:dyDescent="0.25"/>
  <cols>
    <col min="1" max="1" width="16.42578125" bestFit="1" customWidth="1"/>
    <col min="2" max="2" width="66" bestFit="1" customWidth="1"/>
    <col min="3" max="3" width="55.140625" customWidth="1"/>
    <col min="4" max="4" width="10.7109375" bestFit="1" customWidth="1"/>
    <col min="5" max="6" width="10.7109375" customWidth="1"/>
    <col min="7" max="7" width="10.7109375" bestFit="1" customWidth="1"/>
    <col min="8" max="8" width="11.42578125" customWidth="1"/>
  </cols>
  <sheetData>
    <row r="1" spans="1:8" ht="30.75" customHeight="1" thickBot="1" x14ac:dyDescent="0.35">
      <c r="B1" s="1" t="s">
        <v>0</v>
      </c>
      <c r="C1" s="2" t="s">
        <v>109</v>
      </c>
    </row>
    <row r="2" spans="1:8" ht="49.5" customHeight="1" x14ac:dyDescent="0.25">
      <c r="A2" s="230" t="s">
        <v>2</v>
      </c>
      <c r="B2" s="232" t="s">
        <v>3</v>
      </c>
      <c r="C2" s="274" t="s">
        <v>4</v>
      </c>
      <c r="D2" s="275"/>
      <c r="E2" s="275"/>
      <c r="F2" s="276"/>
      <c r="G2" s="35" t="s">
        <v>110</v>
      </c>
      <c r="H2" s="250" t="s">
        <v>138</v>
      </c>
    </row>
    <row r="3" spans="1:8" ht="49.5" customHeight="1" x14ac:dyDescent="0.25">
      <c r="A3" s="248"/>
      <c r="B3" s="249"/>
      <c r="C3" s="3"/>
      <c r="D3" s="81" t="s">
        <v>111</v>
      </c>
      <c r="E3" s="4" t="s">
        <v>115</v>
      </c>
      <c r="F3" s="4" t="s">
        <v>8</v>
      </c>
      <c r="G3" s="81" t="s">
        <v>115</v>
      </c>
      <c r="H3" s="251"/>
    </row>
    <row r="4" spans="1:8" ht="15" customHeight="1" x14ac:dyDescent="0.25">
      <c r="A4" s="235" t="s">
        <v>9</v>
      </c>
      <c r="B4" s="252" t="s">
        <v>10</v>
      </c>
      <c r="C4" s="82" t="s">
        <v>11</v>
      </c>
      <c r="D4" s="83"/>
      <c r="E4" s="6"/>
      <c r="F4" s="7"/>
      <c r="G4" s="83"/>
      <c r="H4" s="7">
        <f>D4+E4+F4+G4</f>
        <v>0</v>
      </c>
    </row>
    <row r="5" spans="1:8" x14ac:dyDescent="0.25">
      <c r="A5" s="235"/>
      <c r="B5" s="252"/>
      <c r="C5" s="82" t="s">
        <v>12</v>
      </c>
      <c r="D5" s="83"/>
      <c r="E5" s="6"/>
      <c r="F5" s="7"/>
      <c r="G5" s="83"/>
      <c r="H5" s="7">
        <f t="shared" ref="H5:H52" si="0">D5+E5+F5+G5</f>
        <v>0</v>
      </c>
    </row>
    <row r="6" spans="1:8" x14ac:dyDescent="0.25">
      <c r="A6" s="235"/>
      <c r="B6" s="252"/>
      <c r="C6" s="82" t="s">
        <v>13</v>
      </c>
      <c r="D6" s="83"/>
      <c r="E6" s="6"/>
      <c r="F6" s="7"/>
      <c r="G6" s="83"/>
      <c r="H6" s="7">
        <f t="shared" si="0"/>
        <v>0</v>
      </c>
    </row>
    <row r="7" spans="1:8" x14ac:dyDescent="0.25">
      <c r="A7" s="235"/>
      <c r="B7" s="252"/>
      <c r="C7" s="82" t="s">
        <v>14</v>
      </c>
      <c r="D7" s="84"/>
      <c r="E7" s="10"/>
      <c r="F7" s="11"/>
      <c r="G7" s="84"/>
      <c r="H7" s="7">
        <f t="shared" si="0"/>
        <v>0</v>
      </c>
    </row>
    <row r="8" spans="1:8" x14ac:dyDescent="0.25">
      <c r="A8" s="235"/>
      <c r="B8" s="12" t="s">
        <v>15</v>
      </c>
      <c r="C8" s="82" t="s">
        <v>16</v>
      </c>
      <c r="D8" s="83"/>
      <c r="E8" s="6"/>
      <c r="F8" s="7"/>
      <c r="G8" s="83"/>
      <c r="H8" s="7">
        <f t="shared" si="0"/>
        <v>0</v>
      </c>
    </row>
    <row r="9" spans="1:8" x14ac:dyDescent="0.25">
      <c r="A9" s="235"/>
      <c r="B9" s="253" t="s">
        <v>17</v>
      </c>
      <c r="C9" s="82" t="s">
        <v>18</v>
      </c>
      <c r="D9" s="85">
        <v>120</v>
      </c>
      <c r="E9" s="13"/>
      <c r="F9" s="7"/>
      <c r="G9" s="85"/>
      <c r="H9" s="7">
        <f t="shared" si="0"/>
        <v>120</v>
      </c>
    </row>
    <row r="10" spans="1:8" x14ac:dyDescent="0.25">
      <c r="A10" s="235"/>
      <c r="B10" s="253"/>
      <c r="C10" s="82" t="s">
        <v>19</v>
      </c>
      <c r="D10" s="85">
        <v>3</v>
      </c>
      <c r="E10" s="13"/>
      <c r="F10" s="7"/>
      <c r="G10" s="85"/>
      <c r="H10" s="7">
        <f t="shared" si="0"/>
        <v>3</v>
      </c>
    </row>
    <row r="11" spans="1:8" x14ac:dyDescent="0.25">
      <c r="A11" s="235"/>
      <c r="B11" s="239" t="s">
        <v>20</v>
      </c>
      <c r="C11" s="82" t="s">
        <v>21</v>
      </c>
      <c r="D11" s="85">
        <v>48</v>
      </c>
      <c r="E11" s="13"/>
      <c r="F11" s="7"/>
      <c r="G11" s="85"/>
      <c r="H11" s="7">
        <f t="shared" si="0"/>
        <v>48</v>
      </c>
    </row>
    <row r="12" spans="1:8" x14ac:dyDescent="0.25">
      <c r="A12" s="235"/>
      <c r="B12" s="239"/>
      <c r="C12" s="82" t="s">
        <v>22</v>
      </c>
      <c r="D12" s="85">
        <v>3</v>
      </c>
      <c r="E12" s="13"/>
      <c r="F12" s="7"/>
      <c r="G12" s="85"/>
      <c r="H12" s="7">
        <f t="shared" si="0"/>
        <v>3</v>
      </c>
    </row>
    <row r="13" spans="1:8" x14ac:dyDescent="0.25">
      <c r="A13" s="235"/>
      <c r="B13" s="239" t="s">
        <v>23</v>
      </c>
      <c r="C13" s="82" t="s">
        <v>24</v>
      </c>
      <c r="D13" s="85">
        <v>1</v>
      </c>
      <c r="E13" s="13"/>
      <c r="F13" s="7"/>
      <c r="G13" s="85"/>
      <c r="H13" s="7">
        <f t="shared" si="0"/>
        <v>1</v>
      </c>
    </row>
    <row r="14" spans="1:8" x14ac:dyDescent="0.25">
      <c r="A14" s="235"/>
      <c r="B14" s="239"/>
      <c r="C14" s="82" t="s">
        <v>25</v>
      </c>
      <c r="D14" s="85">
        <v>1</v>
      </c>
      <c r="E14" s="13"/>
      <c r="F14" s="7"/>
      <c r="G14" s="85"/>
      <c r="H14" s="7">
        <f t="shared" si="0"/>
        <v>1</v>
      </c>
    </row>
    <row r="15" spans="1:8" ht="15.75" customHeight="1" x14ac:dyDescent="0.25">
      <c r="A15" s="235" t="s">
        <v>26</v>
      </c>
      <c r="B15" s="239" t="s">
        <v>27</v>
      </c>
      <c r="C15" s="5" t="s">
        <v>28</v>
      </c>
      <c r="D15" s="83"/>
      <c r="E15" s="6"/>
      <c r="F15" s="7"/>
      <c r="G15" s="83"/>
      <c r="H15" s="7">
        <f t="shared" si="0"/>
        <v>0</v>
      </c>
    </row>
    <row r="16" spans="1:8" x14ac:dyDescent="0.25">
      <c r="A16" s="235"/>
      <c r="B16" s="239"/>
      <c r="C16" s="5" t="s">
        <v>29</v>
      </c>
      <c r="D16" s="83"/>
      <c r="E16" s="6"/>
      <c r="F16" s="7"/>
      <c r="G16" s="83"/>
      <c r="H16" s="7">
        <f t="shared" si="0"/>
        <v>0</v>
      </c>
    </row>
    <row r="17" spans="1:8" ht="30" x14ac:dyDescent="0.25">
      <c r="A17" s="235"/>
      <c r="B17" s="254" t="s">
        <v>30</v>
      </c>
      <c r="C17" s="5" t="s">
        <v>31</v>
      </c>
      <c r="D17" s="85" t="s">
        <v>37</v>
      </c>
      <c r="E17" s="13"/>
      <c r="F17" s="7"/>
      <c r="G17" s="85"/>
      <c r="H17" s="7" t="s">
        <v>37</v>
      </c>
    </row>
    <row r="18" spans="1:8" x14ac:dyDescent="0.25">
      <c r="A18" s="235"/>
      <c r="B18" s="254"/>
      <c r="C18" s="5" t="s">
        <v>34</v>
      </c>
      <c r="D18" s="85">
        <v>3</v>
      </c>
      <c r="E18" s="13"/>
      <c r="F18" s="7"/>
      <c r="G18" s="85"/>
      <c r="H18" s="7">
        <f t="shared" si="0"/>
        <v>3</v>
      </c>
    </row>
    <row r="19" spans="1:8" ht="45" x14ac:dyDescent="0.25">
      <c r="A19" s="235"/>
      <c r="B19" s="254"/>
      <c r="C19" s="5" t="s">
        <v>35</v>
      </c>
      <c r="D19" s="85">
        <v>1</v>
      </c>
      <c r="E19" s="13"/>
      <c r="F19" s="7"/>
      <c r="G19" s="85"/>
      <c r="H19" s="7">
        <f t="shared" si="0"/>
        <v>1</v>
      </c>
    </row>
    <row r="20" spans="1:8" ht="30" x14ac:dyDescent="0.25">
      <c r="A20" s="235"/>
      <c r="B20" s="254"/>
      <c r="C20" s="5" t="s">
        <v>36</v>
      </c>
      <c r="D20" s="85" t="s">
        <v>32</v>
      </c>
      <c r="E20" s="13"/>
      <c r="F20" s="7"/>
      <c r="G20" s="85"/>
      <c r="H20" s="7" t="s">
        <v>32</v>
      </c>
    </row>
    <row r="21" spans="1:8" x14ac:dyDescent="0.25">
      <c r="A21" s="235"/>
      <c r="B21" s="254"/>
      <c r="C21" s="5" t="s">
        <v>39</v>
      </c>
      <c r="D21" s="86"/>
      <c r="E21" s="6"/>
      <c r="F21" s="7"/>
      <c r="G21" s="86"/>
      <c r="H21" s="7" t="s">
        <v>37</v>
      </c>
    </row>
    <row r="22" spans="1:8" ht="15.75" customHeight="1" x14ac:dyDescent="0.25">
      <c r="A22" s="235" t="s">
        <v>40</v>
      </c>
      <c r="B22" s="254" t="s">
        <v>41</v>
      </c>
      <c r="C22" s="5" t="s">
        <v>42</v>
      </c>
      <c r="D22" s="85" t="s">
        <v>32</v>
      </c>
      <c r="E22" s="13"/>
      <c r="F22" s="7"/>
      <c r="G22" s="85"/>
      <c r="H22" s="7" t="s">
        <v>32</v>
      </c>
    </row>
    <row r="23" spans="1:8" x14ac:dyDescent="0.25">
      <c r="A23" s="235"/>
      <c r="B23" s="254"/>
      <c r="C23" s="5" t="s">
        <v>43</v>
      </c>
      <c r="D23" s="85" t="s">
        <v>37</v>
      </c>
      <c r="E23" s="13"/>
      <c r="F23" s="7"/>
      <c r="G23" s="85"/>
      <c r="H23" s="7" t="s">
        <v>37</v>
      </c>
    </row>
    <row r="24" spans="1:8" x14ac:dyDescent="0.25">
      <c r="A24" s="235"/>
      <c r="B24" s="254"/>
      <c r="C24" s="5" t="s">
        <v>44</v>
      </c>
      <c r="D24" s="87" t="s">
        <v>37</v>
      </c>
      <c r="E24" s="15"/>
      <c r="F24" s="11"/>
      <c r="G24" s="87"/>
      <c r="H24" s="7" t="s">
        <v>37</v>
      </c>
    </row>
    <row r="25" spans="1:8" x14ac:dyDescent="0.25">
      <c r="A25" s="235"/>
      <c r="B25" s="254" t="s">
        <v>45</v>
      </c>
      <c r="C25" s="5" t="s">
        <v>46</v>
      </c>
      <c r="D25" s="88">
        <v>3</v>
      </c>
      <c r="E25" s="15"/>
      <c r="F25" s="11"/>
      <c r="G25" s="88"/>
      <c r="H25" s="7">
        <f t="shared" si="0"/>
        <v>3</v>
      </c>
    </row>
    <row r="26" spans="1:8" x14ac:dyDescent="0.25">
      <c r="A26" s="235"/>
      <c r="B26" s="254"/>
      <c r="C26" s="5" t="s">
        <v>47</v>
      </c>
      <c r="D26" s="88">
        <v>200</v>
      </c>
      <c r="E26" s="15"/>
      <c r="F26" s="11"/>
      <c r="G26" s="88"/>
      <c r="H26" s="7">
        <f t="shared" si="0"/>
        <v>200</v>
      </c>
    </row>
    <row r="27" spans="1:8" x14ac:dyDescent="0.25">
      <c r="A27" s="235"/>
      <c r="B27" s="254"/>
      <c r="C27" s="5" t="s">
        <v>48</v>
      </c>
      <c r="D27" s="88">
        <v>18</v>
      </c>
      <c r="E27" s="15"/>
      <c r="F27" s="11"/>
      <c r="G27" s="88"/>
      <c r="H27" s="7">
        <f t="shared" si="0"/>
        <v>18</v>
      </c>
    </row>
    <row r="28" spans="1:8" ht="15.75" customHeight="1" x14ac:dyDescent="0.25">
      <c r="A28" s="235" t="s">
        <v>49</v>
      </c>
      <c r="B28" s="244" t="s">
        <v>50</v>
      </c>
      <c r="C28" s="5" t="s">
        <v>51</v>
      </c>
      <c r="D28" s="89">
        <v>6</v>
      </c>
      <c r="E28" s="17"/>
      <c r="F28" s="18"/>
      <c r="G28" s="89"/>
      <c r="H28" s="7">
        <f t="shared" si="0"/>
        <v>6</v>
      </c>
    </row>
    <row r="29" spans="1:8" x14ac:dyDescent="0.25">
      <c r="A29" s="235"/>
      <c r="B29" s="244"/>
      <c r="C29" s="5" t="s">
        <v>52</v>
      </c>
      <c r="D29" s="86"/>
      <c r="E29" s="6"/>
      <c r="F29" s="7"/>
      <c r="G29" s="86"/>
      <c r="H29" s="7">
        <f t="shared" si="0"/>
        <v>0</v>
      </c>
    </row>
    <row r="30" spans="1:8" x14ac:dyDescent="0.25">
      <c r="A30" s="235"/>
      <c r="B30" s="244"/>
      <c r="C30" s="5" t="s">
        <v>53</v>
      </c>
      <c r="D30" s="90"/>
      <c r="E30" s="19"/>
      <c r="F30" s="18"/>
      <c r="G30" s="90"/>
      <c r="H30" s="7">
        <f t="shared" si="0"/>
        <v>0</v>
      </c>
    </row>
    <row r="31" spans="1:8" x14ac:dyDescent="0.25">
      <c r="A31" s="235"/>
      <c r="B31" s="244"/>
      <c r="C31" s="5" t="s">
        <v>54</v>
      </c>
      <c r="D31" s="89">
        <v>0</v>
      </c>
      <c r="E31" s="17"/>
      <c r="F31" s="18"/>
      <c r="G31" s="89"/>
      <c r="H31" s="7">
        <f t="shared" si="0"/>
        <v>0</v>
      </c>
    </row>
    <row r="32" spans="1:8" x14ac:dyDescent="0.25">
      <c r="A32" s="235"/>
      <c r="B32" s="244"/>
      <c r="C32" s="5" t="s">
        <v>55</v>
      </c>
      <c r="D32" s="89">
        <v>0</v>
      </c>
      <c r="E32" s="17"/>
      <c r="F32" s="20"/>
      <c r="G32" s="89"/>
      <c r="H32" s="7">
        <f t="shared" si="0"/>
        <v>0</v>
      </c>
    </row>
    <row r="33" spans="1:8" x14ac:dyDescent="0.25">
      <c r="A33" s="235"/>
      <c r="B33" s="244"/>
      <c r="C33" s="5" t="s">
        <v>56</v>
      </c>
      <c r="D33" s="89">
        <v>1</v>
      </c>
      <c r="E33" s="17"/>
      <c r="F33" s="20"/>
      <c r="G33" s="89"/>
      <c r="H33" s="7">
        <f t="shared" si="0"/>
        <v>1</v>
      </c>
    </row>
    <row r="34" spans="1:8" x14ac:dyDescent="0.25">
      <c r="A34" s="235"/>
      <c r="B34" s="244"/>
      <c r="C34" s="5" t="s">
        <v>57</v>
      </c>
      <c r="D34" s="124"/>
      <c r="E34" s="17"/>
      <c r="F34" s="20"/>
      <c r="G34" s="94"/>
      <c r="H34" s="7">
        <f t="shared" si="0"/>
        <v>0</v>
      </c>
    </row>
    <row r="35" spans="1:8" x14ac:dyDescent="0.25">
      <c r="A35" s="235"/>
      <c r="B35" s="244"/>
      <c r="C35" s="5" t="s">
        <v>58</v>
      </c>
      <c r="D35" s="89">
        <v>2</v>
      </c>
      <c r="E35" s="17"/>
      <c r="F35" s="18"/>
      <c r="G35" s="89"/>
      <c r="H35" s="7">
        <f t="shared" si="0"/>
        <v>2</v>
      </c>
    </row>
    <row r="36" spans="1:8" x14ac:dyDescent="0.25">
      <c r="A36" s="235"/>
      <c r="B36" s="244"/>
      <c r="C36" s="5" t="s">
        <v>59</v>
      </c>
      <c r="D36" s="89">
        <v>0</v>
      </c>
      <c r="E36" s="17"/>
      <c r="F36" s="20"/>
      <c r="G36" s="89"/>
      <c r="H36" s="7">
        <f t="shared" si="0"/>
        <v>0</v>
      </c>
    </row>
    <row r="37" spans="1:8" x14ac:dyDescent="0.25">
      <c r="A37" s="235" t="s">
        <v>60</v>
      </c>
      <c r="B37" s="244" t="s">
        <v>61</v>
      </c>
      <c r="C37" s="8" t="s">
        <v>62</v>
      </c>
      <c r="D37" s="86"/>
      <c r="E37" s="6"/>
      <c r="F37" s="7"/>
      <c r="G37" s="86"/>
      <c r="H37" s="7">
        <f t="shared" si="0"/>
        <v>0</v>
      </c>
    </row>
    <row r="38" spans="1:8" x14ac:dyDescent="0.25">
      <c r="A38" s="235"/>
      <c r="B38" s="244"/>
      <c r="C38" s="8" t="s">
        <v>63</v>
      </c>
      <c r="D38" s="89">
        <v>1</v>
      </c>
      <c r="E38" s="17"/>
      <c r="F38" s="21"/>
      <c r="G38" s="89"/>
      <c r="H38" s="7">
        <f t="shared" si="0"/>
        <v>1</v>
      </c>
    </row>
    <row r="39" spans="1:8" x14ac:dyDescent="0.25">
      <c r="A39" s="235"/>
      <c r="B39" s="244"/>
      <c r="C39" s="8" t="s">
        <v>64</v>
      </c>
      <c r="D39" s="85">
        <v>7</v>
      </c>
      <c r="E39" s="13"/>
      <c r="F39" s="7"/>
      <c r="G39" s="85"/>
      <c r="H39" s="7">
        <f t="shared" si="0"/>
        <v>7</v>
      </c>
    </row>
    <row r="40" spans="1:8" x14ac:dyDescent="0.25">
      <c r="A40" s="235"/>
      <c r="B40" s="244"/>
      <c r="C40" s="8" t="s">
        <v>65</v>
      </c>
      <c r="D40" s="85">
        <v>19</v>
      </c>
      <c r="E40" s="13"/>
      <c r="F40" s="7"/>
      <c r="G40" s="85"/>
      <c r="H40" s="7">
        <f t="shared" si="0"/>
        <v>19</v>
      </c>
    </row>
    <row r="41" spans="1:8" x14ac:dyDescent="0.25">
      <c r="A41" s="235"/>
      <c r="B41" s="244"/>
      <c r="C41" s="8" t="s">
        <v>66</v>
      </c>
      <c r="D41" s="91">
        <v>0</v>
      </c>
      <c r="E41" s="13"/>
      <c r="F41" s="7"/>
      <c r="G41" s="91"/>
      <c r="H41" s="7">
        <f t="shared" si="0"/>
        <v>0</v>
      </c>
    </row>
    <row r="42" spans="1:8" ht="15.75" customHeight="1" x14ac:dyDescent="0.25">
      <c r="A42" s="235" t="s">
        <v>67</v>
      </c>
      <c r="B42" s="239" t="s">
        <v>68</v>
      </c>
      <c r="C42" s="5" t="s">
        <v>69</v>
      </c>
      <c r="D42" s="85">
        <v>0</v>
      </c>
      <c r="E42" s="13"/>
      <c r="F42" s="21"/>
      <c r="G42" s="85"/>
      <c r="H42" s="7">
        <f t="shared" si="0"/>
        <v>0</v>
      </c>
    </row>
    <row r="43" spans="1:8" ht="15.75" customHeight="1" x14ac:dyDescent="0.25">
      <c r="A43" s="235"/>
      <c r="B43" s="239"/>
      <c r="C43" s="5" t="s">
        <v>70</v>
      </c>
      <c r="D43" s="125"/>
      <c r="E43" s="13"/>
      <c r="F43" s="21"/>
      <c r="G43" s="93"/>
      <c r="H43" s="7">
        <f t="shared" si="0"/>
        <v>0</v>
      </c>
    </row>
    <row r="44" spans="1:8" x14ac:dyDescent="0.25">
      <c r="A44" s="235"/>
      <c r="B44" s="239"/>
      <c r="C44" s="5" t="s">
        <v>71</v>
      </c>
      <c r="D44" s="85">
        <v>4</v>
      </c>
      <c r="E44" s="13"/>
      <c r="F44" s="21"/>
      <c r="G44" s="85"/>
      <c r="H44" s="7">
        <f t="shared" si="0"/>
        <v>4</v>
      </c>
    </row>
    <row r="45" spans="1:8" ht="30.75" thickBot="1" x14ac:dyDescent="0.3">
      <c r="A45" s="245"/>
      <c r="B45" s="23" t="s">
        <v>72</v>
      </c>
      <c r="C45" s="24" t="s">
        <v>73</v>
      </c>
      <c r="D45" s="92"/>
      <c r="E45" s="25"/>
      <c r="F45" s="26"/>
      <c r="G45" s="92"/>
      <c r="H45" s="7">
        <f t="shared" si="0"/>
        <v>0</v>
      </c>
    </row>
    <row r="46" spans="1:8" x14ac:dyDescent="0.25">
      <c r="A46" s="241"/>
      <c r="B46" s="242" t="s">
        <v>74</v>
      </c>
      <c r="C46" s="5" t="s">
        <v>75</v>
      </c>
      <c r="D46" s="28">
        <v>42081</v>
      </c>
      <c r="E46" s="27"/>
      <c r="F46" s="28"/>
      <c r="G46" s="28"/>
      <c r="H46" s="28">
        <f t="shared" si="0"/>
        <v>42081</v>
      </c>
    </row>
    <row r="47" spans="1:8" x14ac:dyDescent="0.25">
      <c r="A47" s="241"/>
      <c r="B47" s="242"/>
      <c r="C47" s="5" t="s">
        <v>76</v>
      </c>
      <c r="D47" s="28">
        <v>30788.720000000001</v>
      </c>
      <c r="E47" s="27"/>
      <c r="F47" s="28"/>
      <c r="G47" s="28"/>
      <c r="H47" s="28">
        <f t="shared" si="0"/>
        <v>30788.720000000001</v>
      </c>
    </row>
    <row r="48" spans="1:8" x14ac:dyDescent="0.25">
      <c r="A48" s="241"/>
      <c r="B48" s="242"/>
      <c r="C48" s="5" t="s">
        <v>77</v>
      </c>
      <c r="D48" s="28">
        <v>2500</v>
      </c>
      <c r="E48" s="30"/>
      <c r="F48" s="31"/>
      <c r="G48" s="28"/>
      <c r="H48" s="28">
        <f t="shared" si="0"/>
        <v>2500</v>
      </c>
    </row>
    <row r="49" spans="1:8" x14ac:dyDescent="0.25">
      <c r="A49" s="241"/>
      <c r="B49" s="242"/>
      <c r="C49" s="5" t="s">
        <v>78</v>
      </c>
      <c r="D49" s="31"/>
      <c r="E49" s="30"/>
      <c r="F49" s="31"/>
      <c r="G49" s="31"/>
      <c r="H49" s="31">
        <f t="shared" si="0"/>
        <v>0</v>
      </c>
    </row>
    <row r="50" spans="1:8" x14ac:dyDescent="0.25">
      <c r="A50" s="241"/>
      <c r="B50" s="242"/>
      <c r="C50" s="5" t="s">
        <v>79</v>
      </c>
      <c r="D50" s="31"/>
      <c r="E50" s="30"/>
      <c r="F50" s="31"/>
      <c r="G50" s="31"/>
      <c r="H50" s="31">
        <f t="shared" si="0"/>
        <v>0</v>
      </c>
    </row>
    <row r="51" spans="1:8" x14ac:dyDescent="0.25">
      <c r="A51" s="241"/>
      <c r="B51" s="242"/>
      <c r="C51" s="5" t="s">
        <v>80</v>
      </c>
      <c r="D51" s="31">
        <v>2958</v>
      </c>
      <c r="E51" s="30"/>
      <c r="F51" s="31"/>
      <c r="G51" s="31"/>
      <c r="H51" s="31">
        <f t="shared" si="0"/>
        <v>2958</v>
      </c>
    </row>
    <row r="52" spans="1:8" ht="15.75" thickBot="1" x14ac:dyDescent="0.3">
      <c r="A52" s="241"/>
      <c r="B52" s="243"/>
      <c r="C52" s="24" t="s">
        <v>81</v>
      </c>
      <c r="D52" s="33"/>
      <c r="E52" s="32"/>
      <c r="F52" s="33"/>
      <c r="G52" s="33"/>
      <c r="H52" s="33">
        <f t="shared" si="0"/>
        <v>0</v>
      </c>
    </row>
  </sheetData>
  <mergeCells count="23">
    <mergeCell ref="A46:A52"/>
    <mergeCell ref="B46:B52"/>
    <mergeCell ref="A28:A36"/>
    <mergeCell ref="B28:B36"/>
    <mergeCell ref="A37:A41"/>
    <mergeCell ref="B37:B41"/>
    <mergeCell ref="A42:A45"/>
    <mergeCell ref="B42:B44"/>
    <mergeCell ref="A15:A21"/>
    <mergeCell ref="B15:B16"/>
    <mergeCell ref="B17:B21"/>
    <mergeCell ref="A22:A27"/>
    <mergeCell ref="B22:B24"/>
    <mergeCell ref="B25:B27"/>
    <mergeCell ref="A2:A3"/>
    <mergeCell ref="B2:B3"/>
    <mergeCell ref="C2:F2"/>
    <mergeCell ref="H2:H3"/>
    <mergeCell ref="A4:A14"/>
    <mergeCell ref="B4:B7"/>
    <mergeCell ref="B9:B10"/>
    <mergeCell ref="B11:B12"/>
    <mergeCell ref="B13:B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2"/>
  <sheetViews>
    <sheetView topLeftCell="B2" workbookViewId="0">
      <selection activeCell="F25" sqref="F25"/>
    </sheetView>
  </sheetViews>
  <sheetFormatPr baseColWidth="10" defaultRowHeight="15" x14ac:dyDescent="0.25"/>
  <cols>
    <col min="1" max="1" width="16.42578125" bestFit="1" customWidth="1"/>
    <col min="2" max="2" width="66" bestFit="1" customWidth="1"/>
    <col min="3" max="3" width="55.140625" customWidth="1"/>
    <col min="4" max="4" width="10.7109375" bestFit="1" customWidth="1"/>
    <col min="5" max="6" width="10.7109375" customWidth="1"/>
    <col min="7" max="7" width="10.7109375" bestFit="1" customWidth="1"/>
    <col min="8" max="8" width="11.42578125" customWidth="1"/>
  </cols>
  <sheetData>
    <row r="1" spans="1:8" ht="30.75" customHeight="1" thickBot="1" x14ac:dyDescent="0.35">
      <c r="B1" s="1" t="s">
        <v>0</v>
      </c>
      <c r="C1" s="2" t="s">
        <v>112</v>
      </c>
    </row>
    <row r="2" spans="1:8" ht="49.5" customHeight="1" x14ac:dyDescent="0.25">
      <c r="A2" s="230" t="s">
        <v>2</v>
      </c>
      <c r="B2" s="232" t="s">
        <v>3</v>
      </c>
      <c r="C2" s="274" t="s">
        <v>4</v>
      </c>
      <c r="D2" s="275"/>
      <c r="E2" s="275"/>
      <c r="F2" s="276"/>
      <c r="G2" s="35"/>
      <c r="H2" s="250" t="s">
        <v>206</v>
      </c>
    </row>
    <row r="3" spans="1:8" ht="49.5" customHeight="1" x14ac:dyDescent="0.25">
      <c r="A3" s="248"/>
      <c r="B3" s="249"/>
      <c r="C3" s="3"/>
      <c r="D3" s="4" t="s">
        <v>113</v>
      </c>
      <c r="E3" s="4" t="s">
        <v>104</v>
      </c>
      <c r="F3" s="4" t="s">
        <v>8</v>
      </c>
      <c r="G3" s="4"/>
      <c r="H3" s="251"/>
    </row>
    <row r="4" spans="1:8" ht="15" customHeight="1" x14ac:dyDescent="0.25">
      <c r="A4" s="235" t="s">
        <v>9</v>
      </c>
      <c r="B4" s="252" t="s">
        <v>10</v>
      </c>
      <c r="C4" s="82" t="s">
        <v>11</v>
      </c>
      <c r="D4" s="6"/>
      <c r="E4" s="6"/>
      <c r="F4" s="7"/>
      <c r="G4" s="6"/>
      <c r="H4" s="13"/>
    </row>
    <row r="5" spans="1:8" x14ac:dyDescent="0.25">
      <c r="A5" s="235"/>
      <c r="B5" s="252"/>
      <c r="C5" s="82" t="s">
        <v>12</v>
      </c>
      <c r="D5" s="6"/>
      <c r="E5" s="6"/>
      <c r="F5" s="7"/>
      <c r="G5" s="6"/>
      <c r="H5" s="13"/>
    </row>
    <row r="6" spans="1:8" x14ac:dyDescent="0.25">
      <c r="A6" s="235"/>
      <c r="B6" s="252"/>
      <c r="C6" s="82" t="s">
        <v>13</v>
      </c>
      <c r="D6" s="6"/>
      <c r="E6" s="6"/>
      <c r="F6" s="7"/>
      <c r="G6" s="6"/>
      <c r="H6" s="13"/>
    </row>
    <row r="7" spans="1:8" x14ac:dyDescent="0.25">
      <c r="A7" s="235"/>
      <c r="B7" s="252"/>
      <c r="C7" s="82" t="s">
        <v>14</v>
      </c>
      <c r="D7" s="10"/>
      <c r="E7" s="10"/>
      <c r="F7" s="11"/>
      <c r="G7" s="10"/>
      <c r="H7" s="13"/>
    </row>
    <row r="8" spans="1:8" x14ac:dyDescent="0.25">
      <c r="A8" s="235"/>
      <c r="B8" s="12" t="s">
        <v>15</v>
      </c>
      <c r="C8" s="82" t="s">
        <v>16</v>
      </c>
      <c r="D8" s="6"/>
      <c r="E8" s="6"/>
      <c r="F8" s="7"/>
      <c r="G8" s="6"/>
      <c r="H8" s="13"/>
    </row>
    <row r="9" spans="1:8" x14ac:dyDescent="0.25">
      <c r="A9" s="235"/>
      <c r="B9" s="253" t="s">
        <v>17</v>
      </c>
      <c r="C9" s="82" t="s">
        <v>18</v>
      </c>
      <c r="D9" s="13">
        <v>0</v>
      </c>
      <c r="E9" s="13"/>
      <c r="F9" s="7"/>
      <c r="G9" s="13"/>
      <c r="H9" s="13">
        <f t="shared" ref="H9:H44" si="0">D9+E9+F9+G9</f>
        <v>0</v>
      </c>
    </row>
    <row r="10" spans="1:8" x14ac:dyDescent="0.25">
      <c r="A10" s="235"/>
      <c r="B10" s="253"/>
      <c r="C10" s="82" t="s">
        <v>19</v>
      </c>
      <c r="D10" s="13">
        <v>0</v>
      </c>
      <c r="E10" s="13"/>
      <c r="F10" s="7"/>
      <c r="G10" s="13"/>
      <c r="H10" s="13">
        <f t="shared" si="0"/>
        <v>0</v>
      </c>
    </row>
    <row r="11" spans="1:8" x14ac:dyDescent="0.25">
      <c r="A11" s="235"/>
      <c r="B11" s="239" t="s">
        <v>20</v>
      </c>
      <c r="C11" s="82" t="s">
        <v>21</v>
      </c>
      <c r="D11" s="13">
        <v>0</v>
      </c>
      <c r="E11" s="13"/>
      <c r="F11" s="7"/>
      <c r="G11" s="13"/>
      <c r="H11" s="13">
        <f t="shared" si="0"/>
        <v>0</v>
      </c>
    </row>
    <row r="12" spans="1:8" x14ac:dyDescent="0.25">
      <c r="A12" s="235"/>
      <c r="B12" s="239"/>
      <c r="C12" s="82" t="s">
        <v>22</v>
      </c>
      <c r="D12" s="13">
        <v>0</v>
      </c>
      <c r="E12" s="13"/>
      <c r="F12" s="7"/>
      <c r="G12" s="13"/>
      <c r="H12" s="13">
        <f t="shared" si="0"/>
        <v>0</v>
      </c>
    </row>
    <row r="13" spans="1:8" x14ac:dyDescent="0.25">
      <c r="A13" s="235"/>
      <c r="B13" s="239" t="s">
        <v>23</v>
      </c>
      <c r="C13" s="82" t="s">
        <v>24</v>
      </c>
      <c r="D13" s="13">
        <v>0</v>
      </c>
      <c r="E13" s="13"/>
      <c r="F13" s="7"/>
      <c r="G13" s="13"/>
      <c r="H13" s="13">
        <f t="shared" si="0"/>
        <v>0</v>
      </c>
    </row>
    <row r="14" spans="1:8" x14ac:dyDescent="0.25">
      <c r="A14" s="235"/>
      <c r="B14" s="239"/>
      <c r="C14" s="82" t="s">
        <v>25</v>
      </c>
      <c r="D14" s="13">
        <v>0</v>
      </c>
      <c r="E14" s="13"/>
      <c r="F14" s="7"/>
      <c r="G14" s="13"/>
      <c r="H14" s="13">
        <f t="shared" si="0"/>
        <v>0</v>
      </c>
    </row>
    <row r="15" spans="1:8" ht="15.75" customHeight="1" x14ac:dyDescent="0.25">
      <c r="A15" s="235" t="s">
        <v>26</v>
      </c>
      <c r="B15" s="239" t="s">
        <v>27</v>
      </c>
      <c r="C15" s="5" t="s">
        <v>28</v>
      </c>
      <c r="D15" s="6"/>
      <c r="E15" s="6"/>
      <c r="F15" s="7"/>
      <c r="G15" s="6"/>
      <c r="H15" s="13"/>
    </row>
    <row r="16" spans="1:8" x14ac:dyDescent="0.25">
      <c r="A16" s="235"/>
      <c r="B16" s="239"/>
      <c r="C16" s="5" t="s">
        <v>29</v>
      </c>
      <c r="D16" s="6"/>
      <c r="E16" s="6"/>
      <c r="F16" s="7"/>
      <c r="G16" s="6"/>
      <c r="H16" s="13"/>
    </row>
    <row r="17" spans="1:8" ht="30" x14ac:dyDescent="0.25">
      <c r="A17" s="235"/>
      <c r="B17" s="254" t="s">
        <v>30</v>
      </c>
      <c r="C17" s="5" t="s">
        <v>31</v>
      </c>
      <c r="D17" s="13">
        <v>0</v>
      </c>
      <c r="E17" s="13"/>
      <c r="F17" s="7"/>
      <c r="G17" s="13"/>
      <c r="H17" s="13" t="s">
        <v>37</v>
      </c>
    </row>
    <row r="18" spans="1:8" x14ac:dyDescent="0.25">
      <c r="A18" s="235"/>
      <c r="B18" s="254"/>
      <c r="C18" s="5" t="s">
        <v>34</v>
      </c>
      <c r="D18" s="13">
        <v>3</v>
      </c>
      <c r="E18" s="13"/>
      <c r="F18" s="7"/>
      <c r="G18" s="13"/>
      <c r="H18" s="13">
        <f t="shared" si="0"/>
        <v>3</v>
      </c>
    </row>
    <row r="19" spans="1:8" ht="45" x14ac:dyDescent="0.25">
      <c r="A19" s="235"/>
      <c r="B19" s="254"/>
      <c r="C19" s="5" t="s">
        <v>35</v>
      </c>
      <c r="D19" s="13">
        <v>0</v>
      </c>
      <c r="E19" s="13"/>
      <c r="F19" s="7"/>
      <c r="G19" s="13"/>
      <c r="H19" s="13">
        <f t="shared" si="0"/>
        <v>0</v>
      </c>
    </row>
    <row r="20" spans="1:8" ht="30" x14ac:dyDescent="0.25">
      <c r="A20" s="235"/>
      <c r="B20" s="254"/>
      <c r="C20" s="5" t="s">
        <v>36</v>
      </c>
      <c r="D20" s="13">
        <v>0</v>
      </c>
      <c r="E20" s="13"/>
      <c r="F20" s="7"/>
      <c r="G20" s="13"/>
      <c r="H20" s="13" t="s">
        <v>37</v>
      </c>
    </row>
    <row r="21" spans="1:8" x14ac:dyDescent="0.25">
      <c r="A21" s="235"/>
      <c r="B21" s="254"/>
      <c r="C21" s="5" t="s">
        <v>39</v>
      </c>
      <c r="D21" s="6"/>
      <c r="E21" s="6"/>
      <c r="F21" s="7"/>
      <c r="G21" s="6"/>
      <c r="H21" s="13" t="s">
        <v>37</v>
      </c>
    </row>
    <row r="22" spans="1:8" ht="15.75" customHeight="1" x14ac:dyDescent="0.25">
      <c r="A22" s="235" t="s">
        <v>40</v>
      </c>
      <c r="B22" s="254" t="s">
        <v>41</v>
      </c>
      <c r="C22" s="5" t="s">
        <v>42</v>
      </c>
      <c r="D22" s="13">
        <v>0</v>
      </c>
      <c r="E22" s="13"/>
      <c r="F22" s="7"/>
      <c r="G22" s="13"/>
      <c r="H22" s="13" t="s">
        <v>37</v>
      </c>
    </row>
    <row r="23" spans="1:8" x14ac:dyDescent="0.25">
      <c r="A23" s="235"/>
      <c r="B23" s="254"/>
      <c r="C23" s="5" t="s">
        <v>43</v>
      </c>
      <c r="D23" s="13">
        <v>1</v>
      </c>
      <c r="E23" s="13"/>
      <c r="F23" s="7"/>
      <c r="G23" s="13"/>
      <c r="H23" s="13" t="s">
        <v>32</v>
      </c>
    </row>
    <row r="24" spans="1:8" x14ac:dyDescent="0.25">
      <c r="A24" s="235"/>
      <c r="B24" s="254"/>
      <c r="C24" s="5" t="s">
        <v>44</v>
      </c>
      <c r="D24" s="15">
        <v>0</v>
      </c>
      <c r="E24" s="15"/>
      <c r="F24" s="11"/>
      <c r="G24" s="15"/>
      <c r="H24" s="13" t="s">
        <v>37</v>
      </c>
    </row>
    <row r="25" spans="1:8" x14ac:dyDescent="0.25">
      <c r="A25" s="235"/>
      <c r="B25" s="254" t="s">
        <v>45</v>
      </c>
      <c r="C25" s="5" t="s">
        <v>46</v>
      </c>
      <c r="D25" s="15">
        <v>0</v>
      </c>
      <c r="E25" s="15"/>
      <c r="F25" s="11"/>
      <c r="G25" s="15"/>
      <c r="H25" s="13">
        <f t="shared" si="0"/>
        <v>0</v>
      </c>
    </row>
    <row r="26" spans="1:8" x14ac:dyDescent="0.25">
      <c r="A26" s="235"/>
      <c r="B26" s="254"/>
      <c r="C26" s="5" t="s">
        <v>47</v>
      </c>
      <c r="D26" s="15">
        <v>0</v>
      </c>
      <c r="E26" s="15"/>
      <c r="F26" s="11"/>
      <c r="G26" s="15"/>
      <c r="H26" s="13">
        <f t="shared" si="0"/>
        <v>0</v>
      </c>
    </row>
    <row r="27" spans="1:8" x14ac:dyDescent="0.25">
      <c r="A27" s="235"/>
      <c r="B27" s="254"/>
      <c r="C27" s="5" t="s">
        <v>48</v>
      </c>
      <c r="D27" s="15">
        <v>9</v>
      </c>
      <c r="E27" s="15"/>
      <c r="F27" s="11"/>
      <c r="G27" s="15"/>
      <c r="H27" s="13">
        <f t="shared" si="0"/>
        <v>9</v>
      </c>
    </row>
    <row r="28" spans="1:8" ht="15.75" customHeight="1" x14ac:dyDescent="0.25">
      <c r="A28" s="235" t="s">
        <v>49</v>
      </c>
      <c r="B28" s="244" t="s">
        <v>50</v>
      </c>
      <c r="C28" s="5" t="s">
        <v>51</v>
      </c>
      <c r="D28" s="17">
        <v>0</v>
      </c>
      <c r="E28" s="17"/>
      <c r="F28" s="18"/>
      <c r="G28" s="17"/>
      <c r="H28" s="13">
        <f t="shared" si="0"/>
        <v>0</v>
      </c>
    </row>
    <row r="29" spans="1:8" x14ac:dyDescent="0.25">
      <c r="A29" s="235"/>
      <c r="B29" s="244"/>
      <c r="C29" s="5" t="s">
        <v>52</v>
      </c>
      <c r="D29" s="6"/>
      <c r="E29" s="6"/>
      <c r="F29" s="7"/>
      <c r="G29" s="6"/>
      <c r="H29" s="13"/>
    </row>
    <row r="30" spans="1:8" x14ac:dyDescent="0.25">
      <c r="A30" s="235"/>
      <c r="B30" s="244"/>
      <c r="C30" s="5" t="s">
        <v>53</v>
      </c>
      <c r="D30" s="19"/>
      <c r="E30" s="19"/>
      <c r="F30" s="18"/>
      <c r="G30" s="19"/>
      <c r="H30" s="13"/>
    </row>
    <row r="31" spans="1:8" x14ac:dyDescent="0.25">
      <c r="A31" s="235"/>
      <c r="B31" s="244"/>
      <c r="C31" s="5" t="s">
        <v>54</v>
      </c>
      <c r="D31" s="17">
        <v>0</v>
      </c>
      <c r="E31" s="17"/>
      <c r="F31" s="18"/>
      <c r="G31" s="17"/>
      <c r="H31" s="13"/>
    </row>
    <row r="32" spans="1:8" x14ac:dyDescent="0.25">
      <c r="A32" s="235"/>
      <c r="B32" s="244"/>
      <c r="C32" s="5" t="s">
        <v>55</v>
      </c>
      <c r="D32" s="17">
        <v>0</v>
      </c>
      <c r="E32" s="17"/>
      <c r="F32" s="20"/>
      <c r="G32" s="17"/>
      <c r="H32" s="13">
        <f t="shared" si="0"/>
        <v>0</v>
      </c>
    </row>
    <row r="33" spans="1:8" x14ac:dyDescent="0.25">
      <c r="A33" s="235"/>
      <c r="B33" s="244"/>
      <c r="C33" s="5" t="s">
        <v>56</v>
      </c>
      <c r="D33" s="17">
        <v>0</v>
      </c>
      <c r="E33" s="17"/>
      <c r="F33" s="20"/>
      <c r="G33" s="17"/>
      <c r="H33" s="13">
        <f t="shared" si="0"/>
        <v>0</v>
      </c>
    </row>
    <row r="34" spans="1:8" x14ac:dyDescent="0.25">
      <c r="A34" s="235"/>
      <c r="B34" s="244"/>
      <c r="C34" s="5" t="s">
        <v>57</v>
      </c>
      <c r="D34" s="17">
        <v>0</v>
      </c>
      <c r="E34" s="17"/>
      <c r="F34" s="20"/>
      <c r="G34" s="17"/>
      <c r="H34" s="13">
        <f t="shared" si="0"/>
        <v>0</v>
      </c>
    </row>
    <row r="35" spans="1:8" x14ac:dyDescent="0.25">
      <c r="A35" s="235"/>
      <c r="B35" s="244"/>
      <c r="C35" s="5" t="s">
        <v>58</v>
      </c>
      <c r="D35" s="17">
        <v>3</v>
      </c>
      <c r="E35" s="17"/>
      <c r="F35" s="18"/>
      <c r="G35" s="17"/>
      <c r="H35" s="13">
        <f t="shared" si="0"/>
        <v>3</v>
      </c>
    </row>
    <row r="36" spans="1:8" x14ac:dyDescent="0.25">
      <c r="A36" s="235"/>
      <c r="B36" s="244"/>
      <c r="C36" s="5" t="s">
        <v>59</v>
      </c>
      <c r="D36" s="17">
        <v>0</v>
      </c>
      <c r="E36" s="17"/>
      <c r="F36" s="20"/>
      <c r="G36" s="17"/>
      <c r="H36" s="13">
        <f t="shared" si="0"/>
        <v>0</v>
      </c>
    </row>
    <row r="37" spans="1:8" x14ac:dyDescent="0.25">
      <c r="A37" s="235" t="s">
        <v>60</v>
      </c>
      <c r="B37" s="244" t="s">
        <v>61</v>
      </c>
      <c r="C37" s="8" t="s">
        <v>62</v>
      </c>
      <c r="D37" s="6"/>
      <c r="E37" s="6"/>
      <c r="F37" s="7"/>
      <c r="G37" s="6"/>
      <c r="H37" s="13"/>
    </row>
    <row r="38" spans="1:8" x14ac:dyDescent="0.25">
      <c r="A38" s="235"/>
      <c r="B38" s="244"/>
      <c r="C38" s="8" t="s">
        <v>63</v>
      </c>
      <c r="D38" s="17">
        <v>0</v>
      </c>
      <c r="E38" s="17"/>
      <c r="F38" s="21"/>
      <c r="G38" s="17"/>
      <c r="H38" s="13">
        <f t="shared" si="0"/>
        <v>0</v>
      </c>
    </row>
    <row r="39" spans="1:8" x14ac:dyDescent="0.25">
      <c r="A39" s="235"/>
      <c r="B39" s="244"/>
      <c r="C39" s="8" t="s">
        <v>64</v>
      </c>
      <c r="D39" s="13">
        <v>3</v>
      </c>
      <c r="E39" s="13"/>
      <c r="F39" s="7"/>
      <c r="G39" s="13"/>
      <c r="H39" s="13">
        <f t="shared" si="0"/>
        <v>3</v>
      </c>
    </row>
    <row r="40" spans="1:8" x14ac:dyDescent="0.25">
      <c r="A40" s="235"/>
      <c r="B40" s="244"/>
      <c r="C40" s="8" t="s">
        <v>65</v>
      </c>
      <c r="D40" s="13">
        <v>3</v>
      </c>
      <c r="E40" s="13"/>
      <c r="F40" s="7"/>
      <c r="G40" s="13"/>
      <c r="H40" s="13">
        <f t="shared" si="0"/>
        <v>3</v>
      </c>
    </row>
    <row r="41" spans="1:8" x14ac:dyDescent="0.25">
      <c r="A41" s="235"/>
      <c r="B41" s="244"/>
      <c r="C41" s="8" t="s">
        <v>66</v>
      </c>
      <c r="D41" s="13">
        <v>0</v>
      </c>
      <c r="E41" s="13"/>
      <c r="F41" s="7"/>
      <c r="G41" s="13"/>
      <c r="H41" s="13">
        <f t="shared" si="0"/>
        <v>0</v>
      </c>
    </row>
    <row r="42" spans="1:8" ht="15.75" customHeight="1" x14ac:dyDescent="0.25">
      <c r="A42" s="235" t="s">
        <v>67</v>
      </c>
      <c r="B42" s="239" t="s">
        <v>68</v>
      </c>
      <c r="C42" s="5" t="s">
        <v>69</v>
      </c>
      <c r="D42" s="13">
        <v>0</v>
      </c>
      <c r="E42" s="13"/>
      <c r="F42" s="21"/>
      <c r="G42" s="13"/>
      <c r="H42" s="13">
        <f t="shared" si="0"/>
        <v>0</v>
      </c>
    </row>
    <row r="43" spans="1:8" ht="15.75" customHeight="1" x14ac:dyDescent="0.25">
      <c r="A43" s="235"/>
      <c r="B43" s="239"/>
      <c r="C43" s="5" t="s">
        <v>70</v>
      </c>
      <c r="D43" s="13">
        <v>0</v>
      </c>
      <c r="E43" s="13"/>
      <c r="F43" s="21"/>
      <c r="G43" s="13"/>
      <c r="H43" s="13">
        <f t="shared" si="0"/>
        <v>0</v>
      </c>
    </row>
    <row r="44" spans="1:8" x14ac:dyDescent="0.25">
      <c r="A44" s="235"/>
      <c r="B44" s="239"/>
      <c r="C44" s="5" t="s">
        <v>71</v>
      </c>
      <c r="D44" s="13">
        <v>4</v>
      </c>
      <c r="E44" s="13"/>
      <c r="F44" s="21"/>
      <c r="G44" s="13"/>
      <c r="H44" s="13">
        <f t="shared" si="0"/>
        <v>4</v>
      </c>
    </row>
    <row r="45" spans="1:8" ht="30.75" thickBot="1" x14ac:dyDescent="0.3">
      <c r="A45" s="245"/>
      <c r="B45" s="23" t="s">
        <v>72</v>
      </c>
      <c r="C45" s="24" t="s">
        <v>73</v>
      </c>
      <c r="D45" s="25"/>
      <c r="E45" s="25"/>
      <c r="F45" s="26">
        <v>0</v>
      </c>
      <c r="G45" s="25"/>
      <c r="H45" s="13">
        <f>D45+E45+F45+G45</f>
        <v>0</v>
      </c>
    </row>
    <row r="46" spans="1:8" ht="15.75" x14ac:dyDescent="0.25">
      <c r="A46" s="241"/>
      <c r="B46" s="242" t="s">
        <v>74</v>
      </c>
      <c r="C46" s="5" t="s">
        <v>75</v>
      </c>
      <c r="D46" s="58">
        <v>8417</v>
      </c>
      <c r="E46" s="27"/>
      <c r="F46" s="28"/>
      <c r="G46" s="58"/>
      <c r="H46" s="126">
        <f>D46+E46+F46+G46</f>
        <v>8417</v>
      </c>
    </row>
    <row r="47" spans="1:8" ht="15.75" x14ac:dyDescent="0.25">
      <c r="A47" s="241"/>
      <c r="B47" s="242"/>
      <c r="C47" s="5" t="s">
        <v>76</v>
      </c>
      <c r="D47" s="27">
        <v>4317</v>
      </c>
      <c r="E47" s="27"/>
      <c r="F47" s="28"/>
      <c r="G47" s="27"/>
      <c r="H47" s="126">
        <f t="shared" ref="H47:H52" si="1">D47+E47+F47+G47</f>
        <v>4317</v>
      </c>
    </row>
    <row r="48" spans="1:8" ht="15.75" x14ac:dyDescent="0.25">
      <c r="A48" s="241"/>
      <c r="B48" s="242"/>
      <c r="C48" s="5" t="s">
        <v>77</v>
      </c>
      <c r="D48" s="30">
        <v>3000</v>
      </c>
      <c r="E48" s="30"/>
      <c r="F48" s="31"/>
      <c r="G48" s="30"/>
      <c r="H48" s="126">
        <f t="shared" si="1"/>
        <v>3000</v>
      </c>
    </row>
    <row r="49" spans="1:8" ht="15.75" x14ac:dyDescent="0.25">
      <c r="A49" s="241"/>
      <c r="B49" s="242"/>
      <c r="C49" s="5" t="s">
        <v>78</v>
      </c>
      <c r="D49" s="30"/>
      <c r="E49" s="30"/>
      <c r="F49" s="31"/>
      <c r="G49" s="30"/>
      <c r="H49" s="126">
        <f t="shared" si="1"/>
        <v>0</v>
      </c>
    </row>
    <row r="50" spans="1:8" ht="15.75" x14ac:dyDescent="0.25">
      <c r="A50" s="241"/>
      <c r="B50" s="242"/>
      <c r="C50" s="5" t="s">
        <v>79</v>
      </c>
      <c r="D50" s="30"/>
      <c r="E50" s="30"/>
      <c r="F50" s="31"/>
      <c r="G50" s="30"/>
      <c r="H50" s="126">
        <f t="shared" si="1"/>
        <v>0</v>
      </c>
    </row>
    <row r="51" spans="1:8" ht="15.75" x14ac:dyDescent="0.25">
      <c r="A51" s="241"/>
      <c r="B51" s="242"/>
      <c r="C51" s="5" t="s">
        <v>80</v>
      </c>
      <c r="D51" s="30">
        <v>1100</v>
      </c>
      <c r="E51" s="30"/>
      <c r="F51" s="31"/>
      <c r="G51" s="30"/>
      <c r="H51" s="126">
        <f t="shared" si="1"/>
        <v>1100</v>
      </c>
    </row>
    <row r="52" spans="1:8" ht="16.5" thickBot="1" x14ac:dyDescent="0.3">
      <c r="A52" s="241"/>
      <c r="B52" s="243"/>
      <c r="C52" s="24" t="s">
        <v>81</v>
      </c>
      <c r="D52" s="32"/>
      <c r="E52" s="32"/>
      <c r="F52" s="33"/>
      <c r="G52" s="32"/>
      <c r="H52" s="126">
        <f t="shared" si="1"/>
        <v>0</v>
      </c>
    </row>
  </sheetData>
  <mergeCells count="23">
    <mergeCell ref="A46:A52"/>
    <mergeCell ref="B46:B52"/>
    <mergeCell ref="A28:A36"/>
    <mergeCell ref="B28:B36"/>
    <mergeCell ref="A37:A41"/>
    <mergeCell ref="B37:B41"/>
    <mergeCell ref="A42:A45"/>
    <mergeCell ref="B42:B44"/>
    <mergeCell ref="A15:A21"/>
    <mergeCell ref="B15:B16"/>
    <mergeCell ref="B17:B21"/>
    <mergeCell ref="A22:A27"/>
    <mergeCell ref="B22:B24"/>
    <mergeCell ref="B25:B27"/>
    <mergeCell ref="A2:A3"/>
    <mergeCell ref="B2:B3"/>
    <mergeCell ref="C2:F2"/>
    <mergeCell ref="H2:H3"/>
    <mergeCell ref="A4:A14"/>
    <mergeCell ref="B4:B7"/>
    <mergeCell ref="B9:B10"/>
    <mergeCell ref="B11:B12"/>
    <mergeCell ref="B13:B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2"/>
  <sheetViews>
    <sheetView topLeftCell="C20" workbookViewId="0">
      <selection activeCell="E51" sqref="E51"/>
    </sheetView>
  </sheetViews>
  <sheetFormatPr baseColWidth="10" defaultRowHeight="15" x14ac:dyDescent="0.25"/>
  <cols>
    <col min="1" max="1" width="16.42578125" bestFit="1" customWidth="1"/>
    <col min="2" max="2" width="66" bestFit="1" customWidth="1"/>
    <col min="3" max="3" width="55.140625" customWidth="1"/>
    <col min="4" max="4" width="10.7109375" bestFit="1" customWidth="1"/>
    <col min="5" max="5" width="10.7109375" customWidth="1"/>
    <col min="7" max="7" width="10.7109375" customWidth="1"/>
    <col min="8" max="8" width="19.7109375" customWidth="1"/>
  </cols>
  <sheetData>
    <row r="1" spans="1:8" ht="30.75" customHeight="1" thickBot="1" x14ac:dyDescent="0.3">
      <c r="B1" s="1" t="s">
        <v>0</v>
      </c>
      <c r="C1" s="2" t="s">
        <v>1</v>
      </c>
    </row>
    <row r="2" spans="1:8" ht="49.5" customHeight="1" x14ac:dyDescent="0.25">
      <c r="A2" s="230" t="s">
        <v>2</v>
      </c>
      <c r="B2" s="232" t="s">
        <v>3</v>
      </c>
      <c r="C2" s="258" t="s">
        <v>4</v>
      </c>
      <c r="D2" s="259"/>
      <c r="E2" s="259"/>
      <c r="F2" s="259"/>
      <c r="G2" s="260"/>
      <c r="H2" s="232" t="s">
        <v>145</v>
      </c>
    </row>
    <row r="3" spans="1:8" ht="49.5" customHeight="1" x14ac:dyDescent="0.25">
      <c r="A3" s="248"/>
      <c r="B3" s="249"/>
      <c r="C3" s="3"/>
      <c r="D3" s="4" t="s">
        <v>5</v>
      </c>
      <c r="E3" s="4" t="s">
        <v>6</v>
      </c>
      <c r="F3" s="4" t="s">
        <v>7</v>
      </c>
      <c r="G3" s="4" t="s">
        <v>8</v>
      </c>
      <c r="H3" s="249"/>
    </row>
    <row r="4" spans="1:8" ht="15" customHeight="1" x14ac:dyDescent="0.25">
      <c r="A4" s="235" t="s">
        <v>9</v>
      </c>
      <c r="B4" s="252" t="s">
        <v>10</v>
      </c>
      <c r="C4" s="5" t="s">
        <v>11</v>
      </c>
      <c r="D4" s="6"/>
      <c r="E4" s="6"/>
      <c r="F4" s="6"/>
      <c r="G4" s="141">
        <v>69</v>
      </c>
      <c r="H4" s="8">
        <f>D4+E4+F4+G4</f>
        <v>69</v>
      </c>
    </row>
    <row r="5" spans="1:8" x14ac:dyDescent="0.25">
      <c r="A5" s="235"/>
      <c r="B5" s="252"/>
      <c r="C5" s="5" t="s">
        <v>12</v>
      </c>
      <c r="D5" s="6"/>
      <c r="E5" s="6"/>
      <c r="F5" s="6"/>
      <c r="G5" s="141">
        <v>395</v>
      </c>
      <c r="H5" s="8">
        <f t="shared" ref="H5:H52" si="0">D5+E5+F5+G5</f>
        <v>395</v>
      </c>
    </row>
    <row r="6" spans="1:8" x14ac:dyDescent="0.25">
      <c r="A6" s="235"/>
      <c r="B6" s="252"/>
      <c r="C6" s="5" t="s">
        <v>13</v>
      </c>
      <c r="D6" s="6"/>
      <c r="E6" s="6"/>
      <c r="F6" s="6"/>
      <c r="G6" s="141">
        <v>0</v>
      </c>
      <c r="H6" s="8">
        <f t="shared" si="0"/>
        <v>0</v>
      </c>
    </row>
    <row r="7" spans="1:8" x14ac:dyDescent="0.25">
      <c r="A7" s="235"/>
      <c r="B7" s="252"/>
      <c r="C7" s="5" t="s">
        <v>14</v>
      </c>
      <c r="D7" s="10"/>
      <c r="E7" s="10"/>
      <c r="F7" s="10"/>
      <c r="G7" s="142"/>
      <c r="H7" s="8">
        <f t="shared" si="0"/>
        <v>0</v>
      </c>
    </row>
    <row r="8" spans="1:8" x14ac:dyDescent="0.25">
      <c r="A8" s="235"/>
      <c r="B8" s="12" t="s">
        <v>15</v>
      </c>
      <c r="C8" s="5" t="s">
        <v>16</v>
      </c>
      <c r="D8" s="6"/>
      <c r="E8" s="6"/>
      <c r="F8" s="6"/>
      <c r="G8" s="141">
        <v>107</v>
      </c>
      <c r="H8" s="8">
        <f t="shared" si="0"/>
        <v>107</v>
      </c>
    </row>
    <row r="9" spans="1:8" x14ac:dyDescent="0.25">
      <c r="A9" s="235"/>
      <c r="B9" s="253" t="s">
        <v>17</v>
      </c>
      <c r="C9" s="5" t="s">
        <v>18</v>
      </c>
      <c r="D9" s="13">
        <v>48</v>
      </c>
      <c r="E9" s="13">
        <v>0</v>
      </c>
      <c r="F9" s="13">
        <v>0</v>
      </c>
      <c r="G9" s="141">
        <v>0</v>
      </c>
      <c r="H9" s="8">
        <f t="shared" si="0"/>
        <v>48</v>
      </c>
    </row>
    <row r="10" spans="1:8" x14ac:dyDescent="0.25">
      <c r="A10" s="235"/>
      <c r="B10" s="253"/>
      <c r="C10" s="5" t="s">
        <v>19</v>
      </c>
      <c r="D10" s="13">
        <v>2</v>
      </c>
      <c r="E10" s="13">
        <v>0</v>
      </c>
      <c r="F10" s="13">
        <v>0</v>
      </c>
      <c r="G10" s="141">
        <v>0</v>
      </c>
      <c r="H10" s="8">
        <f t="shared" si="0"/>
        <v>2</v>
      </c>
    </row>
    <row r="11" spans="1:8" x14ac:dyDescent="0.25">
      <c r="A11" s="235"/>
      <c r="B11" s="239" t="s">
        <v>20</v>
      </c>
      <c r="C11" s="5" t="s">
        <v>21</v>
      </c>
      <c r="D11" s="13"/>
      <c r="E11" s="13">
        <v>0</v>
      </c>
      <c r="F11" s="13">
        <v>0</v>
      </c>
      <c r="G11" s="141">
        <v>0</v>
      </c>
      <c r="H11" s="8">
        <f t="shared" si="0"/>
        <v>0</v>
      </c>
    </row>
    <row r="12" spans="1:8" x14ac:dyDescent="0.25">
      <c r="A12" s="235"/>
      <c r="B12" s="239"/>
      <c r="C12" s="5" t="s">
        <v>22</v>
      </c>
      <c r="D12" s="13"/>
      <c r="E12" s="13">
        <v>0</v>
      </c>
      <c r="F12" s="13">
        <v>0</v>
      </c>
      <c r="G12" s="141">
        <v>0</v>
      </c>
      <c r="H12" s="8">
        <f t="shared" si="0"/>
        <v>0</v>
      </c>
    </row>
    <row r="13" spans="1:8" x14ac:dyDescent="0.25">
      <c r="A13" s="235"/>
      <c r="B13" s="239" t="s">
        <v>23</v>
      </c>
      <c r="C13" s="5" t="s">
        <v>24</v>
      </c>
      <c r="D13" s="13"/>
      <c r="E13" s="13">
        <v>0</v>
      </c>
      <c r="F13" s="13"/>
      <c r="G13" s="141">
        <v>2</v>
      </c>
      <c r="H13" s="8">
        <f t="shared" si="0"/>
        <v>2</v>
      </c>
    </row>
    <row r="14" spans="1:8" x14ac:dyDescent="0.25">
      <c r="A14" s="235"/>
      <c r="B14" s="239"/>
      <c r="C14" s="5" t="s">
        <v>25</v>
      </c>
      <c r="D14" s="13"/>
      <c r="E14" s="13">
        <v>0</v>
      </c>
      <c r="F14" s="13"/>
      <c r="G14" s="141">
        <v>2</v>
      </c>
      <c r="H14" s="8">
        <f t="shared" si="0"/>
        <v>2</v>
      </c>
    </row>
    <row r="15" spans="1:8" ht="15.75" customHeight="1" x14ac:dyDescent="0.25">
      <c r="A15" s="235" t="s">
        <v>26</v>
      </c>
      <c r="B15" s="239" t="s">
        <v>27</v>
      </c>
      <c r="C15" s="5" t="s">
        <v>28</v>
      </c>
      <c r="D15" s="6"/>
      <c r="E15" s="6"/>
      <c r="F15" s="6"/>
      <c r="G15" s="141">
        <v>10</v>
      </c>
      <c r="H15" s="8">
        <f t="shared" si="0"/>
        <v>10</v>
      </c>
    </row>
    <row r="16" spans="1:8" x14ac:dyDescent="0.25">
      <c r="A16" s="235"/>
      <c r="B16" s="239"/>
      <c r="C16" s="5" t="s">
        <v>29</v>
      </c>
      <c r="D16" s="6"/>
      <c r="E16" s="6"/>
      <c r="F16" s="6"/>
      <c r="G16" s="141">
        <v>9</v>
      </c>
      <c r="H16" s="8">
        <f t="shared" si="0"/>
        <v>9</v>
      </c>
    </row>
    <row r="17" spans="1:8" ht="30" x14ac:dyDescent="0.25">
      <c r="A17" s="235"/>
      <c r="B17" s="254" t="s">
        <v>30</v>
      </c>
      <c r="C17" s="5" t="s">
        <v>31</v>
      </c>
      <c r="D17" s="13"/>
      <c r="E17" s="13" t="s">
        <v>32</v>
      </c>
      <c r="F17" s="13" t="s">
        <v>33</v>
      </c>
      <c r="G17" s="141" t="s">
        <v>32</v>
      </c>
      <c r="H17" s="8" t="s">
        <v>32</v>
      </c>
    </row>
    <row r="18" spans="1:8" x14ac:dyDescent="0.25">
      <c r="A18" s="235"/>
      <c r="B18" s="254"/>
      <c r="C18" s="5" t="s">
        <v>34</v>
      </c>
      <c r="D18" s="13"/>
      <c r="E18" s="13">
        <v>10</v>
      </c>
      <c r="F18" s="13">
        <v>1</v>
      </c>
      <c r="G18" s="141">
        <v>1</v>
      </c>
      <c r="H18" s="8">
        <f t="shared" si="0"/>
        <v>12</v>
      </c>
    </row>
    <row r="19" spans="1:8" ht="45" x14ac:dyDescent="0.25">
      <c r="A19" s="235"/>
      <c r="B19" s="254"/>
      <c r="C19" s="5" t="s">
        <v>35</v>
      </c>
      <c r="D19" s="13"/>
      <c r="E19" s="13">
        <v>0</v>
      </c>
      <c r="F19" s="13"/>
      <c r="G19" s="141">
        <v>1</v>
      </c>
      <c r="H19" s="8">
        <f t="shared" si="0"/>
        <v>1</v>
      </c>
    </row>
    <row r="20" spans="1:8" ht="30" x14ac:dyDescent="0.25">
      <c r="A20" s="235"/>
      <c r="B20" s="254"/>
      <c r="C20" s="5" t="s">
        <v>36</v>
      </c>
      <c r="D20" s="13"/>
      <c r="E20" s="13" t="s">
        <v>37</v>
      </c>
      <c r="F20" s="13" t="s">
        <v>38</v>
      </c>
      <c r="G20" s="141" t="s">
        <v>32</v>
      </c>
      <c r="H20" s="8" t="s">
        <v>32</v>
      </c>
    </row>
    <row r="21" spans="1:8" x14ac:dyDescent="0.25">
      <c r="A21" s="235"/>
      <c r="B21" s="254"/>
      <c r="C21" s="5" t="s">
        <v>39</v>
      </c>
      <c r="D21" s="6"/>
      <c r="E21" s="6"/>
      <c r="F21" s="6"/>
      <c r="G21" s="141" t="s">
        <v>32</v>
      </c>
      <c r="H21" s="8" t="s">
        <v>32</v>
      </c>
    </row>
    <row r="22" spans="1:8" ht="15.75" customHeight="1" x14ac:dyDescent="0.25">
      <c r="A22" s="235" t="s">
        <v>40</v>
      </c>
      <c r="B22" s="254" t="s">
        <v>41</v>
      </c>
      <c r="C22" s="5" t="s">
        <v>42</v>
      </c>
      <c r="D22" s="13" t="s">
        <v>37</v>
      </c>
      <c r="E22" s="13" t="s">
        <v>32</v>
      </c>
      <c r="F22" s="13" t="s">
        <v>33</v>
      </c>
      <c r="G22" s="141" t="s">
        <v>32</v>
      </c>
      <c r="H22" s="8" t="s">
        <v>32</v>
      </c>
    </row>
    <row r="23" spans="1:8" x14ac:dyDescent="0.25">
      <c r="A23" s="235"/>
      <c r="B23" s="254"/>
      <c r="C23" s="5" t="s">
        <v>43</v>
      </c>
      <c r="D23" s="13" t="s">
        <v>37</v>
      </c>
      <c r="E23" s="13" t="s">
        <v>32</v>
      </c>
      <c r="F23" s="13"/>
      <c r="G23" s="141" t="s">
        <v>32</v>
      </c>
      <c r="H23" s="8" t="s">
        <v>32</v>
      </c>
    </row>
    <row r="24" spans="1:8" x14ac:dyDescent="0.25">
      <c r="A24" s="235"/>
      <c r="B24" s="254"/>
      <c r="C24" s="5" t="s">
        <v>44</v>
      </c>
      <c r="D24" s="15" t="s">
        <v>37</v>
      </c>
      <c r="E24" s="15" t="s">
        <v>32</v>
      </c>
      <c r="F24" s="15"/>
      <c r="G24" s="142" t="s">
        <v>32</v>
      </c>
      <c r="H24" s="8" t="s">
        <v>32</v>
      </c>
    </row>
    <row r="25" spans="1:8" x14ac:dyDescent="0.25">
      <c r="A25" s="235"/>
      <c r="B25" s="254" t="s">
        <v>45</v>
      </c>
      <c r="C25" s="5" t="s">
        <v>46</v>
      </c>
      <c r="D25" s="15">
        <v>2</v>
      </c>
      <c r="E25" s="15">
        <v>1</v>
      </c>
      <c r="F25" s="15"/>
      <c r="G25" s="142">
        <v>0</v>
      </c>
      <c r="H25" s="8">
        <f t="shared" si="0"/>
        <v>3</v>
      </c>
    </row>
    <row r="26" spans="1:8" x14ac:dyDescent="0.25">
      <c r="A26" s="235"/>
      <c r="B26" s="254"/>
      <c r="C26" s="5" t="s">
        <v>47</v>
      </c>
      <c r="D26" s="15">
        <v>39</v>
      </c>
      <c r="E26" s="15">
        <v>48</v>
      </c>
      <c r="F26" s="15"/>
      <c r="G26" s="142">
        <v>0</v>
      </c>
      <c r="H26" s="8">
        <f t="shared" si="0"/>
        <v>87</v>
      </c>
    </row>
    <row r="27" spans="1:8" x14ac:dyDescent="0.25">
      <c r="A27" s="235"/>
      <c r="B27" s="254"/>
      <c r="C27" s="5" t="s">
        <v>48</v>
      </c>
      <c r="D27" s="15">
        <v>10</v>
      </c>
      <c r="E27" s="15">
        <v>0</v>
      </c>
      <c r="F27" s="15"/>
      <c r="G27" s="142">
        <v>0</v>
      </c>
      <c r="H27" s="8">
        <f t="shared" si="0"/>
        <v>10</v>
      </c>
    </row>
    <row r="28" spans="1:8" ht="15.75" customHeight="1" x14ac:dyDescent="0.25">
      <c r="A28" s="235" t="s">
        <v>49</v>
      </c>
      <c r="B28" s="244" t="s">
        <v>50</v>
      </c>
      <c r="C28" s="5" t="s">
        <v>51</v>
      </c>
      <c r="D28" s="17"/>
      <c r="E28" s="17">
        <v>0</v>
      </c>
      <c r="F28" s="17"/>
      <c r="G28" s="143">
        <v>5</v>
      </c>
      <c r="H28" s="8">
        <f t="shared" si="0"/>
        <v>5</v>
      </c>
    </row>
    <row r="29" spans="1:8" x14ac:dyDescent="0.25">
      <c r="A29" s="235"/>
      <c r="B29" s="244"/>
      <c r="C29" s="5" t="s">
        <v>52</v>
      </c>
      <c r="D29" s="6"/>
      <c r="E29" s="6"/>
      <c r="F29" s="6"/>
      <c r="G29" s="141">
        <v>2</v>
      </c>
      <c r="H29" s="8">
        <f t="shared" si="0"/>
        <v>2</v>
      </c>
    </row>
    <row r="30" spans="1:8" x14ac:dyDescent="0.25">
      <c r="A30" s="235"/>
      <c r="B30" s="244"/>
      <c r="C30" s="5" t="s">
        <v>53</v>
      </c>
      <c r="D30" s="19"/>
      <c r="E30" s="19"/>
      <c r="F30" s="19"/>
      <c r="G30" s="143">
        <v>1</v>
      </c>
      <c r="H30" s="8">
        <f t="shared" si="0"/>
        <v>1</v>
      </c>
    </row>
    <row r="31" spans="1:8" x14ac:dyDescent="0.25">
      <c r="A31" s="235"/>
      <c r="B31" s="244"/>
      <c r="C31" s="5" t="s">
        <v>54</v>
      </c>
      <c r="D31" s="17"/>
      <c r="E31" s="17">
        <v>0</v>
      </c>
      <c r="F31" s="17">
        <v>1</v>
      </c>
      <c r="G31" s="143">
        <v>1</v>
      </c>
      <c r="H31" s="8">
        <f t="shared" si="0"/>
        <v>2</v>
      </c>
    </row>
    <row r="32" spans="1:8" x14ac:dyDescent="0.25">
      <c r="A32" s="235"/>
      <c r="B32" s="244"/>
      <c r="C32" s="5" t="s">
        <v>55</v>
      </c>
      <c r="D32" s="17"/>
      <c r="E32" s="17"/>
      <c r="F32" s="17"/>
      <c r="G32" s="149"/>
      <c r="H32" s="8">
        <f t="shared" si="0"/>
        <v>0</v>
      </c>
    </row>
    <row r="33" spans="1:8" x14ac:dyDescent="0.25">
      <c r="A33" s="235"/>
      <c r="B33" s="244"/>
      <c r="C33" s="5" t="s">
        <v>56</v>
      </c>
      <c r="D33" s="17"/>
      <c r="E33" s="17"/>
      <c r="F33" s="17">
        <v>1</v>
      </c>
      <c r="G33" s="149"/>
      <c r="H33" s="8">
        <f t="shared" si="0"/>
        <v>1</v>
      </c>
    </row>
    <row r="34" spans="1:8" x14ac:dyDescent="0.25">
      <c r="A34" s="235"/>
      <c r="B34" s="244"/>
      <c r="C34" s="5" t="s">
        <v>57</v>
      </c>
      <c r="D34" s="17"/>
      <c r="E34" s="17"/>
      <c r="F34" s="17">
        <v>309</v>
      </c>
      <c r="G34" s="149"/>
      <c r="H34" s="8">
        <f t="shared" si="0"/>
        <v>309</v>
      </c>
    </row>
    <row r="35" spans="1:8" x14ac:dyDescent="0.25">
      <c r="A35" s="235"/>
      <c r="B35" s="244"/>
      <c r="C35" s="5" t="s">
        <v>58</v>
      </c>
      <c r="D35" s="17"/>
      <c r="E35" s="17">
        <v>0</v>
      </c>
      <c r="F35" s="17"/>
      <c r="G35" s="143">
        <v>0</v>
      </c>
      <c r="H35" s="8">
        <f t="shared" si="0"/>
        <v>0</v>
      </c>
    </row>
    <row r="36" spans="1:8" x14ac:dyDescent="0.25">
      <c r="A36" s="235"/>
      <c r="B36" s="244"/>
      <c r="C36" s="5" t="s">
        <v>59</v>
      </c>
      <c r="D36" s="17"/>
      <c r="E36" s="17">
        <v>0</v>
      </c>
      <c r="F36" s="17">
        <v>0</v>
      </c>
      <c r="G36" s="149"/>
      <c r="H36" s="8">
        <f t="shared" si="0"/>
        <v>0</v>
      </c>
    </row>
    <row r="37" spans="1:8" x14ac:dyDescent="0.25">
      <c r="A37" s="235" t="s">
        <v>60</v>
      </c>
      <c r="B37" s="244" t="s">
        <v>61</v>
      </c>
      <c r="C37" s="8" t="s">
        <v>62</v>
      </c>
      <c r="D37" s="6"/>
      <c r="E37" s="6">
        <v>0</v>
      </c>
      <c r="F37" s="6"/>
      <c r="G37" s="141">
        <v>0</v>
      </c>
      <c r="H37" s="8">
        <f t="shared" si="0"/>
        <v>0</v>
      </c>
    </row>
    <row r="38" spans="1:8" x14ac:dyDescent="0.25">
      <c r="A38" s="235"/>
      <c r="B38" s="244"/>
      <c r="C38" s="8" t="s">
        <v>63</v>
      </c>
      <c r="D38" s="17"/>
      <c r="E38" s="17">
        <v>0</v>
      </c>
      <c r="F38" s="17">
        <v>0</v>
      </c>
      <c r="G38" s="148"/>
      <c r="H38" s="8">
        <f t="shared" si="0"/>
        <v>0</v>
      </c>
    </row>
    <row r="39" spans="1:8" x14ac:dyDescent="0.25">
      <c r="A39" s="235"/>
      <c r="B39" s="244"/>
      <c r="C39" s="8" t="s">
        <v>64</v>
      </c>
      <c r="D39" s="13">
        <v>10</v>
      </c>
      <c r="E39" s="13">
        <v>0</v>
      </c>
      <c r="F39" s="13">
        <v>1</v>
      </c>
      <c r="G39" s="141">
        <v>4</v>
      </c>
      <c r="H39" s="8">
        <f t="shared" si="0"/>
        <v>15</v>
      </c>
    </row>
    <row r="40" spans="1:8" x14ac:dyDescent="0.25">
      <c r="A40" s="235"/>
      <c r="B40" s="244"/>
      <c r="C40" s="8" t="s">
        <v>65</v>
      </c>
      <c r="D40" s="13">
        <v>11</v>
      </c>
      <c r="E40" s="13">
        <v>3</v>
      </c>
      <c r="F40" s="13">
        <v>4</v>
      </c>
      <c r="G40" s="141">
        <v>66</v>
      </c>
      <c r="H40" s="8">
        <f t="shared" si="0"/>
        <v>84</v>
      </c>
    </row>
    <row r="41" spans="1:8" x14ac:dyDescent="0.25">
      <c r="A41" s="235"/>
      <c r="B41" s="244"/>
      <c r="C41" s="8" t="s">
        <v>66</v>
      </c>
      <c r="D41" s="13"/>
      <c r="E41" s="13">
        <v>0</v>
      </c>
      <c r="F41" s="13">
        <v>0</v>
      </c>
      <c r="G41" s="141">
        <v>4</v>
      </c>
      <c r="H41" s="8">
        <f t="shared" si="0"/>
        <v>4</v>
      </c>
    </row>
    <row r="42" spans="1:8" ht="15.75" customHeight="1" x14ac:dyDescent="0.25">
      <c r="A42" s="235" t="s">
        <v>67</v>
      </c>
      <c r="B42" s="239" t="s">
        <v>68</v>
      </c>
      <c r="C42" s="5" t="s">
        <v>69</v>
      </c>
      <c r="D42" s="13">
        <v>2</v>
      </c>
      <c r="E42" s="13">
        <v>0</v>
      </c>
      <c r="F42" s="13">
        <v>0</v>
      </c>
      <c r="G42" s="148"/>
      <c r="H42" s="8">
        <f t="shared" si="0"/>
        <v>2</v>
      </c>
    </row>
    <row r="43" spans="1:8" ht="15.75" customHeight="1" x14ac:dyDescent="0.25">
      <c r="A43" s="235"/>
      <c r="B43" s="239"/>
      <c r="C43" s="5" t="s">
        <v>70</v>
      </c>
      <c r="D43" s="13">
        <v>2</v>
      </c>
      <c r="E43" s="13"/>
      <c r="F43" s="13">
        <v>0</v>
      </c>
      <c r="G43" s="148"/>
      <c r="H43" s="8">
        <f t="shared" si="0"/>
        <v>2</v>
      </c>
    </row>
    <row r="44" spans="1:8" x14ac:dyDescent="0.25">
      <c r="A44" s="235"/>
      <c r="B44" s="239"/>
      <c r="C44" s="5" t="s">
        <v>71</v>
      </c>
      <c r="D44" s="13">
        <v>7</v>
      </c>
      <c r="E44" s="13"/>
      <c r="F44" s="13">
        <v>24</v>
      </c>
      <c r="G44" s="148"/>
      <c r="H44" s="8">
        <f t="shared" si="0"/>
        <v>31</v>
      </c>
    </row>
    <row r="45" spans="1:8" ht="30.75" thickBot="1" x14ac:dyDescent="0.3">
      <c r="A45" s="245"/>
      <c r="B45" s="23" t="s">
        <v>72</v>
      </c>
      <c r="C45" s="24" t="s">
        <v>73</v>
      </c>
      <c r="D45" s="25"/>
      <c r="E45" s="25"/>
      <c r="F45" s="25"/>
      <c r="G45" s="144">
        <v>0</v>
      </c>
      <c r="H45" s="8">
        <f t="shared" si="0"/>
        <v>0</v>
      </c>
    </row>
    <row r="46" spans="1:8" x14ac:dyDescent="0.25">
      <c r="A46" s="241"/>
      <c r="B46" s="242" t="s">
        <v>74</v>
      </c>
      <c r="C46" s="5" t="s">
        <v>75</v>
      </c>
      <c r="D46" s="27">
        <v>2500</v>
      </c>
      <c r="E46" s="27">
        <v>1075</v>
      </c>
      <c r="F46" s="27">
        <v>3512.17</v>
      </c>
      <c r="G46" s="147">
        <v>43734.96</v>
      </c>
      <c r="H46" s="127">
        <f t="shared" si="0"/>
        <v>50822.13</v>
      </c>
    </row>
    <row r="47" spans="1:8" x14ac:dyDescent="0.25">
      <c r="A47" s="241"/>
      <c r="B47" s="242"/>
      <c r="C47" s="5" t="s">
        <v>76</v>
      </c>
      <c r="D47" s="27"/>
      <c r="E47" s="27">
        <v>48</v>
      </c>
      <c r="F47" s="27">
        <v>452.06</v>
      </c>
      <c r="G47" s="147">
        <v>9289</v>
      </c>
      <c r="H47" s="127">
        <f t="shared" si="0"/>
        <v>9789.06</v>
      </c>
    </row>
    <row r="48" spans="1:8" x14ac:dyDescent="0.25">
      <c r="A48" s="241"/>
      <c r="B48" s="242"/>
      <c r="C48" s="5" t="s">
        <v>77</v>
      </c>
      <c r="D48" s="30"/>
      <c r="E48" s="30">
        <v>0</v>
      </c>
      <c r="F48" s="30">
        <v>0</v>
      </c>
      <c r="G48" s="145">
        <v>9500</v>
      </c>
      <c r="H48" s="128">
        <f t="shared" si="0"/>
        <v>9500</v>
      </c>
    </row>
    <row r="49" spans="1:8" x14ac:dyDescent="0.25">
      <c r="A49" s="241"/>
      <c r="B49" s="242"/>
      <c r="C49" s="5" t="s">
        <v>78</v>
      </c>
      <c r="D49" s="30">
        <v>2000</v>
      </c>
      <c r="E49" s="30">
        <v>0</v>
      </c>
      <c r="F49" s="30"/>
      <c r="G49" s="145">
        <v>0</v>
      </c>
      <c r="H49" s="128">
        <f t="shared" si="0"/>
        <v>2000</v>
      </c>
    </row>
    <row r="50" spans="1:8" x14ac:dyDescent="0.25">
      <c r="A50" s="241"/>
      <c r="B50" s="242"/>
      <c r="C50" s="5" t="s">
        <v>79</v>
      </c>
      <c r="D50" s="30"/>
      <c r="E50" s="30">
        <v>0</v>
      </c>
      <c r="F50" s="30"/>
      <c r="G50" s="145">
        <v>5000</v>
      </c>
      <c r="H50" s="128">
        <f t="shared" si="0"/>
        <v>5000</v>
      </c>
    </row>
    <row r="51" spans="1:8" x14ac:dyDescent="0.25">
      <c r="A51" s="241"/>
      <c r="B51" s="242"/>
      <c r="C51" s="5" t="s">
        <v>80</v>
      </c>
      <c r="D51" s="30">
        <v>500</v>
      </c>
      <c r="E51" s="30">
        <v>1000</v>
      </c>
      <c r="F51" s="30">
        <v>600</v>
      </c>
      <c r="G51" s="145">
        <v>0</v>
      </c>
      <c r="H51" s="128">
        <f t="shared" si="0"/>
        <v>2100</v>
      </c>
    </row>
    <row r="52" spans="1:8" ht="15.75" thickBot="1" x14ac:dyDescent="0.3">
      <c r="A52" s="241"/>
      <c r="B52" s="243"/>
      <c r="C52" s="24" t="s">
        <v>81</v>
      </c>
      <c r="D52" s="32"/>
      <c r="E52" s="32">
        <v>0</v>
      </c>
      <c r="F52" s="32"/>
      <c r="G52" s="146">
        <v>0</v>
      </c>
      <c r="H52" s="129">
        <f t="shared" si="0"/>
        <v>0</v>
      </c>
    </row>
  </sheetData>
  <mergeCells count="23">
    <mergeCell ref="A22:A27"/>
    <mergeCell ref="B22:B24"/>
    <mergeCell ref="B25:B27"/>
    <mergeCell ref="A46:A52"/>
    <mergeCell ref="B46:B52"/>
    <mergeCell ref="A28:A36"/>
    <mergeCell ref="B28:B36"/>
    <mergeCell ref="A37:A41"/>
    <mergeCell ref="B37:B41"/>
    <mergeCell ref="A42:A45"/>
    <mergeCell ref="B42:B44"/>
    <mergeCell ref="A2:A3"/>
    <mergeCell ref="B2:B3"/>
    <mergeCell ref="C2:G2"/>
    <mergeCell ref="H2:H3"/>
    <mergeCell ref="A15:A21"/>
    <mergeCell ref="B15:B16"/>
    <mergeCell ref="B17:B21"/>
    <mergeCell ref="A4:A14"/>
    <mergeCell ref="B4:B7"/>
    <mergeCell ref="B9:B10"/>
    <mergeCell ref="B11:B12"/>
    <mergeCell ref="B1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synthese France</vt:lpstr>
      <vt:lpstr>Aura</vt:lpstr>
      <vt:lpstr>BFC</vt:lpstr>
      <vt:lpstr>BPDL</vt:lpstr>
      <vt:lpstr>Centre</vt:lpstr>
      <vt:lpstr>Corse</vt:lpstr>
      <vt:lpstr>HDF</vt:lpstr>
      <vt:lpstr>IDF &amp; DOM TOM</vt:lpstr>
      <vt:lpstr>GE</vt:lpstr>
      <vt:lpstr>Nor</vt:lpstr>
      <vt:lpstr>NA</vt:lpstr>
      <vt:lpstr>OCC</vt:lpstr>
      <vt:lpstr>PACA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françoise andre</dc:creator>
  <cp:lastModifiedBy>Christophe Prévot</cp:lastModifiedBy>
  <cp:lastPrinted>2020-05-16T15:19:11Z</cp:lastPrinted>
  <dcterms:created xsi:type="dcterms:W3CDTF">2020-05-07T14:03:02Z</dcterms:created>
  <dcterms:modified xsi:type="dcterms:W3CDTF">2020-05-18T17:22:04Z</dcterms:modified>
</cp:coreProperties>
</file>